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rlowry/Desktop/Aconcagua/Courses/Applied_Geophysics/AppGeo_23/BensonPnR/"/>
    </mc:Choice>
  </mc:AlternateContent>
  <xr:revisionPtr revIDLastSave="0" documentId="13_ncr:1_{1F0E1D18-34E3-1B4B-A855-32E84D53AE78}" xr6:coauthVersionLast="47" xr6:coauthVersionMax="47" xr10:uidLastSave="{00000000-0000-0000-0000-000000000000}"/>
  <bookViews>
    <workbookView xWindow="5060" yWindow="500" windowWidth="35200" windowHeight="28300" xr2:uid="{21664C33-1CCF-47C9-B37B-288D8A2A3DC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3" i="1" l="1"/>
  <c r="P74" i="1"/>
  <c r="P75" i="1"/>
  <c r="P76" i="1"/>
  <c r="P77" i="1"/>
  <c r="P78" i="1"/>
  <c r="P79" i="1"/>
  <c r="P80" i="1"/>
  <c r="P81" i="1"/>
  <c r="P82" i="1"/>
  <c r="P83" i="1"/>
  <c r="P84" i="1"/>
  <c r="P72" i="1"/>
  <c r="P60" i="1"/>
  <c r="P61" i="1"/>
  <c r="P62" i="1"/>
  <c r="P63" i="1"/>
  <c r="P64" i="1"/>
  <c r="P65" i="1"/>
  <c r="P66" i="1"/>
  <c r="P67" i="1"/>
  <c r="P68" i="1"/>
  <c r="P69" i="1"/>
  <c r="P70" i="1"/>
  <c r="P71" i="1"/>
  <c r="P59" i="1"/>
  <c r="P47" i="1"/>
  <c r="P48" i="1"/>
  <c r="P49" i="1"/>
  <c r="P50" i="1"/>
  <c r="P51" i="1"/>
  <c r="P52" i="1"/>
  <c r="P53" i="1"/>
  <c r="P54" i="1"/>
  <c r="P55" i="1"/>
  <c r="P56" i="1"/>
  <c r="P57" i="1"/>
  <c r="P58" i="1"/>
  <c r="P46" i="1"/>
  <c r="P34" i="1"/>
  <c r="P35" i="1"/>
  <c r="P36" i="1"/>
  <c r="P37" i="1"/>
  <c r="P38" i="1"/>
  <c r="P39" i="1"/>
  <c r="P40" i="1"/>
  <c r="P41" i="1"/>
  <c r="P42" i="1"/>
  <c r="P43" i="1"/>
  <c r="P44" i="1"/>
  <c r="P45" i="1"/>
  <c r="P33" i="1"/>
  <c r="P21" i="1"/>
  <c r="P22" i="1"/>
  <c r="P23" i="1"/>
  <c r="P24" i="1"/>
  <c r="P25" i="1"/>
  <c r="P26" i="1"/>
  <c r="P27" i="1"/>
  <c r="P28" i="1"/>
  <c r="P29" i="1"/>
  <c r="P30" i="1"/>
  <c r="P31" i="1"/>
  <c r="P32" i="1"/>
  <c r="P20" i="1"/>
  <c r="R3" i="1"/>
  <c r="R4" i="1"/>
  <c r="R5" i="1"/>
  <c r="Q75" i="1" s="1"/>
  <c r="R6" i="1"/>
  <c r="R7" i="1"/>
  <c r="R8" i="1"/>
  <c r="R9" i="1"/>
  <c r="R10" i="1"/>
  <c r="R11" i="1"/>
  <c r="Q81" i="1" s="1"/>
  <c r="R12" i="1"/>
  <c r="R13" i="1"/>
  <c r="R14" i="1"/>
  <c r="R2" i="1"/>
  <c r="Q3" i="1"/>
  <c r="Q4" i="1"/>
  <c r="Q35" i="1" s="1"/>
  <c r="Q5" i="1"/>
  <c r="Q6" i="1"/>
  <c r="Q63" i="1" s="1"/>
  <c r="Q7" i="1"/>
  <c r="Q64" i="1" s="1"/>
  <c r="Q8" i="1"/>
  <c r="Q9" i="1"/>
  <c r="Q10" i="1"/>
  <c r="Q41" i="1" s="1"/>
  <c r="Q11" i="1"/>
  <c r="Q68" i="1" s="1"/>
  <c r="Q12" i="1"/>
  <c r="Q13" i="1"/>
  <c r="Q14" i="1"/>
  <c r="Q2" i="1"/>
  <c r="P3" i="1"/>
  <c r="P4" i="1"/>
  <c r="P5" i="1"/>
  <c r="P6" i="1"/>
  <c r="Q24" i="1" s="1"/>
  <c r="P7" i="1"/>
  <c r="P8" i="1"/>
  <c r="P9" i="1"/>
  <c r="P10" i="1"/>
  <c r="P11" i="1"/>
  <c r="P12" i="1"/>
  <c r="P13" i="1"/>
  <c r="P14" i="1"/>
  <c r="P2" i="1"/>
  <c r="O3" i="1"/>
  <c r="O4" i="1"/>
  <c r="O5" i="1"/>
  <c r="O6" i="1"/>
  <c r="O7" i="1"/>
  <c r="V7" i="1" s="1"/>
  <c r="O8" i="1"/>
  <c r="Y8" i="1" s="1"/>
  <c r="O9" i="1"/>
  <c r="O10" i="1"/>
  <c r="O11" i="1"/>
  <c r="O12" i="1"/>
  <c r="O13" i="1"/>
  <c r="V13" i="1" s="1"/>
  <c r="O14" i="1"/>
  <c r="Y14" i="1" s="1"/>
  <c r="O2" i="1"/>
  <c r="F17" i="1" a="1"/>
  <c r="F17" i="1" s="1"/>
  <c r="E3" i="1"/>
  <c r="E4" i="1"/>
  <c r="E5" i="1"/>
  <c r="E6" i="1"/>
  <c r="E7" i="1"/>
  <c r="E8" i="1"/>
  <c r="E9" i="1"/>
  <c r="E10" i="1"/>
  <c r="E11" i="1"/>
  <c r="E12" i="1"/>
  <c r="E13" i="1"/>
  <c r="E14" i="1"/>
  <c r="E2" i="1"/>
  <c r="D3" i="1"/>
  <c r="D4" i="1"/>
  <c r="D5" i="1"/>
  <c r="D6" i="1"/>
  <c r="D7" i="1"/>
  <c r="D8" i="1"/>
  <c r="D9" i="1"/>
  <c r="D10" i="1"/>
  <c r="D11" i="1"/>
  <c r="D12" i="1"/>
  <c r="D13" i="1"/>
  <c r="D14" i="1"/>
  <c r="D2" i="1"/>
  <c r="Q70" i="1" l="1"/>
  <c r="Y3" i="1"/>
  <c r="Q62" i="1"/>
  <c r="Q56" i="1"/>
  <c r="Q50" i="1"/>
  <c r="Y2" i="1"/>
  <c r="Y9" i="1"/>
  <c r="Q21" i="1"/>
  <c r="Q32" i="1"/>
  <c r="Q26" i="1"/>
  <c r="Q59" i="1"/>
  <c r="Q40" i="1"/>
  <c r="Q34" i="1"/>
  <c r="Q80" i="1"/>
  <c r="Q74" i="1"/>
  <c r="Y12" i="1"/>
  <c r="Y6" i="1"/>
  <c r="Q71" i="1"/>
  <c r="Q65" i="1"/>
  <c r="Q46" i="1"/>
  <c r="Q53" i="1"/>
  <c r="Q47" i="1"/>
  <c r="V12" i="1"/>
  <c r="Q42" i="1"/>
  <c r="Q36" i="1"/>
  <c r="Q82" i="1"/>
  <c r="Q76" i="1"/>
  <c r="Q58" i="1"/>
  <c r="Q52" i="1"/>
  <c r="V6" i="1"/>
  <c r="Y10" i="1"/>
  <c r="Y4" i="1"/>
  <c r="Q29" i="1"/>
  <c r="Q23" i="1"/>
  <c r="Q43" i="1"/>
  <c r="Q37" i="1"/>
  <c r="Q57" i="1"/>
  <c r="Q51" i="1"/>
  <c r="Q30" i="1"/>
  <c r="Q69" i="1"/>
  <c r="Q31" i="1"/>
  <c r="Q25" i="1"/>
  <c r="Q45" i="1"/>
  <c r="Q39" i="1"/>
  <c r="Q33" i="1"/>
  <c r="Q55" i="1"/>
  <c r="Q49" i="1"/>
  <c r="Q72" i="1"/>
  <c r="Q79" i="1"/>
  <c r="Q73" i="1"/>
  <c r="Y13" i="1"/>
  <c r="Y7" i="1"/>
  <c r="V11" i="1"/>
  <c r="V5" i="1"/>
  <c r="Q54" i="1"/>
  <c r="Q83" i="1"/>
  <c r="Q77" i="1"/>
  <c r="V10" i="1"/>
  <c r="V4" i="1"/>
  <c r="Y11" i="1"/>
  <c r="Y5" i="1"/>
  <c r="Q44" i="1"/>
  <c r="Q78" i="1"/>
  <c r="Q28" i="1"/>
  <c r="Q22" i="1"/>
  <c r="Q67" i="1"/>
  <c r="Q61" i="1"/>
  <c r="V2" i="1"/>
  <c r="V9" i="1"/>
  <c r="V3" i="1"/>
  <c r="Q20" i="1"/>
  <c r="Q27" i="1"/>
  <c r="Q66" i="1"/>
  <c r="Q60" i="1"/>
  <c r="V14" i="1"/>
  <c r="V8" i="1"/>
  <c r="Q38" i="1"/>
  <c r="Q48" i="1"/>
  <c r="Q84" i="1"/>
  <c r="C18" i="1" a="1"/>
  <c r="C18" i="1" s="1"/>
  <c r="C17" i="1" s="1"/>
  <c r="D17" i="1" s="1"/>
  <c r="P86" i="1" l="1" a="1"/>
  <c r="P86" i="1" s="1"/>
  <c r="F9" i="1"/>
  <c r="U9" i="1" s="1"/>
  <c r="F5" i="1"/>
  <c r="U5" i="1" s="1"/>
  <c r="F14" i="1"/>
  <c r="U14" i="1" s="1"/>
  <c r="F6" i="1"/>
  <c r="U6" i="1" s="1"/>
  <c r="F2" i="1"/>
  <c r="U2" i="1" s="1"/>
  <c r="F11" i="1"/>
  <c r="U11" i="1" s="1"/>
  <c r="F3" i="1"/>
  <c r="U3" i="1" s="1"/>
  <c r="F12" i="1"/>
  <c r="U12" i="1" s="1"/>
  <c r="F4" i="1"/>
  <c r="U4" i="1" s="1"/>
  <c r="F7" i="1"/>
  <c r="U7" i="1" s="1"/>
  <c r="F8" i="1"/>
  <c r="U8" i="1" s="1"/>
  <c r="F10" i="1"/>
  <c r="U10" i="1" s="1"/>
  <c r="F13" i="1"/>
  <c r="U13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<sst xmlns="http://schemas.openxmlformats.org/spreadsheetml/2006/main" count="29" uniqueCount="29">
  <si>
    <t>Latitude</t>
  </si>
  <si>
    <t>Longitude</t>
  </si>
  <si>
    <t>Site</t>
  </si>
  <si>
    <t>Earth Radius</t>
  </si>
  <si>
    <t>X (+N) Position</t>
  </si>
  <si>
    <t>Y (+E)  Position</t>
  </si>
  <si>
    <t>Regression:</t>
  </si>
  <si>
    <t>Profile angle</t>
  </si>
  <si>
    <t>(North from East)</t>
  </si>
  <si>
    <t>Profile Distance</t>
  </si>
  <si>
    <t>Time 1 (min)</t>
  </si>
  <si>
    <t>Obs 1 (nT) (W)</t>
  </si>
  <si>
    <t>Time 2 (min)</t>
  </si>
  <si>
    <t xml:space="preserve">Obs 2 (Nt) (E) </t>
  </si>
  <si>
    <t>Time 3 (min)</t>
  </si>
  <si>
    <t>Time 4 (min)</t>
  </si>
  <si>
    <t>Obs 3 (nT) (W)</t>
  </si>
  <si>
    <t>Obs 4 (nT) (E)</t>
  </si>
  <si>
    <t>Mean Diff E-W</t>
  </si>
  <si>
    <t>Obs 1 (Corr)</t>
  </si>
  <si>
    <t>Obs 2 (Corr)</t>
  </si>
  <si>
    <t>Obs 3 (Corr)</t>
  </si>
  <si>
    <t>Obs 4 (Corr)</t>
  </si>
  <si>
    <t>Drift (nT/min)</t>
  </si>
  <si>
    <t>Distance</t>
  </si>
  <si>
    <t>Mag Anomaly (nT)</t>
  </si>
  <si>
    <t>1-sigma (nT)</t>
  </si>
  <si>
    <t>Corrected (nT)</t>
  </si>
  <si>
    <t>WMM Vertical (nT)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</si>
</sst>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Obs vs Distance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Sheet1!$B$23:$B$35</c:f>
              <c:numCache>
                <c:formatCode>General</c:formatCode>
                <c:ptCount val="13"/>
                <c:pt idx="0">
                  <c:v>250.49251914524854</c:v>
                </c:pt>
                <c:pt idx="1">
                  <c:v>228.36730032472346</c:v>
                </c:pt>
                <c:pt idx="2">
                  <c:v>204.23837271219401</c:v>
                </c:pt>
                <c:pt idx="3">
                  <c:v>183.58052193966174</c:v>
                </c:pt>
                <c:pt idx="4">
                  <c:v>163.85078920755433</c:v>
                </c:pt>
                <c:pt idx="5">
                  <c:v>139.80399569045375</c:v>
                </c:pt>
                <c:pt idx="6">
                  <c:v>117.15957449020931</c:v>
                </c:pt>
                <c:pt idx="7">
                  <c:v>96.365389868557855</c:v>
                </c:pt>
                <c:pt idx="8">
                  <c:v>77.362903124371641</c:v>
                </c:pt>
                <c:pt idx="9">
                  <c:v>56.537680251158349</c:v>
                </c:pt>
                <c:pt idx="10">
                  <c:v>36.310714839688288</c:v>
                </c:pt>
                <c:pt idx="11">
                  <c:v>16.103301580289536</c:v>
                </c:pt>
                <c:pt idx="12">
                  <c:v>0</c:v>
                </c:pt>
              </c:numCache>
            </c:numRef>
          </c:xVal>
          <c:yVal>
            <c:numRef>
              <c:f>Sheet1!$C$23:$C$35</c:f>
              <c:numCache>
                <c:formatCode>General</c:formatCode>
                <c:ptCount val="13"/>
                <c:pt idx="0">
                  <c:v>-46</c:v>
                </c:pt>
                <c:pt idx="1">
                  <c:v>-20</c:v>
                </c:pt>
                <c:pt idx="2">
                  <c:v>30</c:v>
                </c:pt>
                <c:pt idx="3">
                  <c:v>0</c:v>
                </c:pt>
                <c:pt idx="4">
                  <c:v>-30</c:v>
                </c:pt>
                <c:pt idx="5">
                  <c:v>-10</c:v>
                </c:pt>
                <c:pt idx="6">
                  <c:v>-100</c:v>
                </c:pt>
                <c:pt idx="7">
                  <c:v>-45</c:v>
                </c:pt>
                <c:pt idx="8">
                  <c:v>-50</c:v>
                </c:pt>
                <c:pt idx="9">
                  <c:v>-65</c:v>
                </c:pt>
                <c:pt idx="10">
                  <c:v>-60</c:v>
                </c:pt>
                <c:pt idx="11">
                  <c:v>-30</c:v>
                </c:pt>
                <c:pt idx="12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D5-F54F-9AB7-CD53F5C6BBCD}"/>
            </c:ext>
          </c:extLst>
        </c:ser>
        <c:ser>
          <c:idx val="1"/>
          <c:order val="1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Sheet1!$B$23:$B$35</c:f>
              <c:numCache>
                <c:formatCode>General</c:formatCode>
                <c:ptCount val="13"/>
                <c:pt idx="0">
                  <c:v>250.49251914524854</c:v>
                </c:pt>
                <c:pt idx="1">
                  <c:v>228.36730032472346</c:v>
                </c:pt>
                <c:pt idx="2">
                  <c:v>204.23837271219401</c:v>
                </c:pt>
                <c:pt idx="3">
                  <c:v>183.58052193966174</c:v>
                </c:pt>
                <c:pt idx="4">
                  <c:v>163.85078920755433</c:v>
                </c:pt>
                <c:pt idx="5">
                  <c:v>139.80399569045375</c:v>
                </c:pt>
                <c:pt idx="6">
                  <c:v>117.15957449020931</c:v>
                </c:pt>
                <c:pt idx="7">
                  <c:v>96.365389868557855</c:v>
                </c:pt>
                <c:pt idx="8">
                  <c:v>77.362903124371641</c:v>
                </c:pt>
                <c:pt idx="9">
                  <c:v>56.537680251158349</c:v>
                </c:pt>
                <c:pt idx="10">
                  <c:v>36.310714839688288</c:v>
                </c:pt>
                <c:pt idx="11">
                  <c:v>16.103301580289536</c:v>
                </c:pt>
                <c:pt idx="12">
                  <c:v>0</c:v>
                </c:pt>
              </c:numCache>
            </c:numRef>
          </c:xVal>
          <c:yVal>
            <c:numRef>
              <c:f>Sheet1!$D$23:$D$35</c:f>
              <c:numCache>
                <c:formatCode>General</c:formatCode>
                <c:ptCount val="13"/>
                <c:pt idx="0">
                  <c:v>55</c:v>
                </c:pt>
                <c:pt idx="1">
                  <c:v>50</c:v>
                </c:pt>
                <c:pt idx="2">
                  <c:v>60</c:v>
                </c:pt>
                <c:pt idx="3">
                  <c:v>30</c:v>
                </c:pt>
                <c:pt idx="4">
                  <c:v>60</c:v>
                </c:pt>
                <c:pt idx="5">
                  <c:v>50</c:v>
                </c:pt>
                <c:pt idx="6">
                  <c:v>-15</c:v>
                </c:pt>
                <c:pt idx="7">
                  <c:v>50</c:v>
                </c:pt>
                <c:pt idx="8">
                  <c:v>55</c:v>
                </c:pt>
                <c:pt idx="9">
                  <c:v>60</c:v>
                </c:pt>
                <c:pt idx="10">
                  <c:v>70</c:v>
                </c:pt>
                <c:pt idx="11">
                  <c:v>60</c:v>
                </c:pt>
                <c:pt idx="12">
                  <c:v>70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D5-F54F-9AB7-CD53F5C6BBCD}"/>
            </c:ext>
          </c:extLst>
        </c:ser>
        <c:ser>
          <c:idx val="2"/>
          <c:order val="2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Sheet1!$B$23:$B$35</c:f>
              <c:numCache>
                <c:formatCode>General</c:formatCode>
                <c:ptCount val="13"/>
                <c:pt idx="0">
                  <c:v>250.49251914524854</c:v>
                </c:pt>
                <c:pt idx="1">
                  <c:v>228.36730032472346</c:v>
                </c:pt>
                <c:pt idx="2">
                  <c:v>204.23837271219401</c:v>
                </c:pt>
                <c:pt idx="3">
                  <c:v>183.58052193966174</c:v>
                </c:pt>
                <c:pt idx="4">
                  <c:v>163.85078920755433</c:v>
                </c:pt>
                <c:pt idx="5">
                  <c:v>139.80399569045375</c:v>
                </c:pt>
                <c:pt idx="6">
                  <c:v>117.15957449020931</c:v>
                </c:pt>
                <c:pt idx="7">
                  <c:v>96.365389868557855</c:v>
                </c:pt>
                <c:pt idx="8">
                  <c:v>77.362903124371641</c:v>
                </c:pt>
                <c:pt idx="9">
                  <c:v>56.537680251158349</c:v>
                </c:pt>
                <c:pt idx="10">
                  <c:v>36.310714839688288</c:v>
                </c:pt>
                <c:pt idx="11">
                  <c:v>16.103301580289536</c:v>
                </c:pt>
                <c:pt idx="12">
                  <c:v>0</c:v>
                </c:pt>
              </c:numCache>
            </c:numRef>
          </c:xVal>
          <c:yVal>
            <c:numRef>
              <c:f>Sheet1!$E$23:$E$35</c:f>
              <c:numCache>
                <c:formatCode>General</c:formatCode>
                <c:ptCount val="13"/>
                <c:pt idx="0">
                  <c:v>-25</c:v>
                </c:pt>
                <c:pt idx="1">
                  <c:v>0</c:v>
                </c:pt>
                <c:pt idx="2">
                  <c:v>-70</c:v>
                </c:pt>
                <c:pt idx="3">
                  <c:v>5</c:v>
                </c:pt>
                <c:pt idx="4">
                  <c:v>-15</c:v>
                </c:pt>
                <c:pt idx="5">
                  <c:v>-120</c:v>
                </c:pt>
                <c:pt idx="6">
                  <c:v>-80</c:v>
                </c:pt>
                <c:pt idx="7">
                  <c:v>-35</c:v>
                </c:pt>
                <c:pt idx="8">
                  <c:v>-25</c:v>
                </c:pt>
                <c:pt idx="9">
                  <c:v>-55</c:v>
                </c:pt>
                <c:pt idx="10">
                  <c:v>-5</c:v>
                </c:pt>
                <c:pt idx="11">
                  <c:v>5</c:v>
                </c:pt>
                <c:pt idx="12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9D5-F54F-9AB7-CD53F5C6BBCD}"/>
            </c:ext>
          </c:extLst>
        </c:ser>
        <c:ser>
          <c:idx val="3"/>
          <c:order val="3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Sheet1!$B$23:$B$35</c:f>
              <c:numCache>
                <c:formatCode>General</c:formatCode>
                <c:ptCount val="13"/>
                <c:pt idx="0">
                  <c:v>250.49251914524854</c:v>
                </c:pt>
                <c:pt idx="1">
                  <c:v>228.36730032472346</c:v>
                </c:pt>
                <c:pt idx="2">
                  <c:v>204.23837271219401</c:v>
                </c:pt>
                <c:pt idx="3">
                  <c:v>183.58052193966174</c:v>
                </c:pt>
                <c:pt idx="4">
                  <c:v>163.85078920755433</c:v>
                </c:pt>
                <c:pt idx="5">
                  <c:v>139.80399569045375</c:v>
                </c:pt>
                <c:pt idx="6">
                  <c:v>117.15957449020931</c:v>
                </c:pt>
                <c:pt idx="7">
                  <c:v>96.365389868557855</c:v>
                </c:pt>
                <c:pt idx="8">
                  <c:v>77.362903124371641</c:v>
                </c:pt>
                <c:pt idx="9">
                  <c:v>56.537680251158349</c:v>
                </c:pt>
                <c:pt idx="10">
                  <c:v>36.310714839688288</c:v>
                </c:pt>
                <c:pt idx="11">
                  <c:v>16.103301580289536</c:v>
                </c:pt>
                <c:pt idx="12">
                  <c:v>0</c:v>
                </c:pt>
              </c:numCache>
            </c:numRef>
          </c:xVal>
          <c:yVal>
            <c:numRef>
              <c:f>Sheet1!$F$23:$F$35</c:f>
              <c:numCache>
                <c:formatCode>General</c:formatCode>
                <c:ptCount val="13"/>
                <c:pt idx="0">
                  <c:v>30</c:v>
                </c:pt>
                <c:pt idx="1">
                  <c:v>60</c:v>
                </c:pt>
                <c:pt idx="2">
                  <c:v>50</c:v>
                </c:pt>
                <c:pt idx="3">
                  <c:v>55</c:v>
                </c:pt>
                <c:pt idx="4">
                  <c:v>40</c:v>
                </c:pt>
                <c:pt idx="5">
                  <c:v>-20</c:v>
                </c:pt>
                <c:pt idx="6">
                  <c:v>5</c:v>
                </c:pt>
                <c:pt idx="7">
                  <c:v>50</c:v>
                </c:pt>
                <c:pt idx="8">
                  <c:v>55</c:v>
                </c:pt>
                <c:pt idx="9">
                  <c:v>55</c:v>
                </c:pt>
                <c:pt idx="10">
                  <c:v>80</c:v>
                </c:pt>
                <c:pt idx="11">
                  <c:v>70</c:v>
                </c:pt>
                <c:pt idx="12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9D5-F54F-9AB7-CD53F5C6B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8981088"/>
        <c:axId val="897495728"/>
      </c:scatterChart>
      <c:valAx>
        <c:axId val="918981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7495728"/>
        <c:crosses val="autoZero"/>
        <c:crossBetween val="midCat"/>
      </c:valAx>
      <c:valAx>
        <c:axId val="89749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89810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Obs (Corrected) vs Distance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Sheet1!$B$40:$B$52</c:f>
              <c:numCache>
                <c:formatCode>General</c:formatCode>
                <c:ptCount val="13"/>
                <c:pt idx="0">
                  <c:v>250.49251914524854</c:v>
                </c:pt>
                <c:pt idx="1">
                  <c:v>228.36730032472346</c:v>
                </c:pt>
                <c:pt idx="2">
                  <c:v>204.23837271219401</c:v>
                </c:pt>
                <c:pt idx="3">
                  <c:v>183.58052193966174</c:v>
                </c:pt>
                <c:pt idx="4">
                  <c:v>163.85078920755433</c:v>
                </c:pt>
                <c:pt idx="5">
                  <c:v>139.80399569045375</c:v>
                </c:pt>
                <c:pt idx="6">
                  <c:v>117.15957449020931</c:v>
                </c:pt>
                <c:pt idx="7">
                  <c:v>96.365389868557855</c:v>
                </c:pt>
                <c:pt idx="8">
                  <c:v>77.362903124371641</c:v>
                </c:pt>
                <c:pt idx="9">
                  <c:v>56.537680251158349</c:v>
                </c:pt>
                <c:pt idx="10">
                  <c:v>36.310714839688288</c:v>
                </c:pt>
                <c:pt idx="11">
                  <c:v>16.103301580289536</c:v>
                </c:pt>
                <c:pt idx="12">
                  <c:v>0</c:v>
                </c:pt>
              </c:numCache>
            </c:numRef>
          </c:xVal>
          <c:yVal>
            <c:numRef>
              <c:f>Sheet1!$C$40:$C$52</c:f>
              <c:numCache>
                <c:formatCode>General</c:formatCode>
                <c:ptCount val="13"/>
                <c:pt idx="0">
                  <c:v>-6</c:v>
                </c:pt>
                <c:pt idx="1">
                  <c:v>20</c:v>
                </c:pt>
                <c:pt idx="2">
                  <c:v>70</c:v>
                </c:pt>
                <c:pt idx="3">
                  <c:v>40</c:v>
                </c:pt>
                <c:pt idx="4">
                  <c:v>10</c:v>
                </c:pt>
                <c:pt idx="5">
                  <c:v>30</c:v>
                </c:pt>
                <c:pt idx="6">
                  <c:v>-60</c:v>
                </c:pt>
                <c:pt idx="7">
                  <c:v>-5</c:v>
                </c:pt>
                <c:pt idx="8">
                  <c:v>-10</c:v>
                </c:pt>
                <c:pt idx="9">
                  <c:v>-25</c:v>
                </c:pt>
                <c:pt idx="10">
                  <c:v>-20</c:v>
                </c:pt>
                <c:pt idx="11">
                  <c:v>10</c:v>
                </c:pt>
                <c:pt idx="12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3E-B04A-925D-05BC03C7937F}"/>
            </c:ext>
          </c:extLst>
        </c:ser>
        <c:ser>
          <c:idx val="1"/>
          <c:order val="1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Sheet1!$B$40:$B$52</c:f>
              <c:numCache>
                <c:formatCode>General</c:formatCode>
                <c:ptCount val="13"/>
                <c:pt idx="0">
                  <c:v>250.49251914524854</c:v>
                </c:pt>
                <c:pt idx="1">
                  <c:v>228.36730032472346</c:v>
                </c:pt>
                <c:pt idx="2">
                  <c:v>204.23837271219401</c:v>
                </c:pt>
                <c:pt idx="3">
                  <c:v>183.58052193966174</c:v>
                </c:pt>
                <c:pt idx="4">
                  <c:v>163.85078920755433</c:v>
                </c:pt>
                <c:pt idx="5">
                  <c:v>139.80399569045375</c:v>
                </c:pt>
                <c:pt idx="6">
                  <c:v>117.15957449020931</c:v>
                </c:pt>
                <c:pt idx="7">
                  <c:v>96.365389868557855</c:v>
                </c:pt>
                <c:pt idx="8">
                  <c:v>77.362903124371641</c:v>
                </c:pt>
                <c:pt idx="9">
                  <c:v>56.537680251158349</c:v>
                </c:pt>
                <c:pt idx="10">
                  <c:v>36.310714839688288</c:v>
                </c:pt>
                <c:pt idx="11">
                  <c:v>16.103301580289536</c:v>
                </c:pt>
                <c:pt idx="12">
                  <c:v>0</c:v>
                </c:pt>
              </c:numCache>
            </c:numRef>
          </c:xVal>
          <c:yVal>
            <c:numRef>
              <c:f>Sheet1!$D$40:$D$52</c:f>
              <c:numCache>
                <c:formatCode>General</c:formatCode>
                <c:ptCount val="13"/>
                <c:pt idx="0">
                  <c:v>15</c:v>
                </c:pt>
                <c:pt idx="1">
                  <c:v>10</c:v>
                </c:pt>
                <c:pt idx="2">
                  <c:v>20</c:v>
                </c:pt>
                <c:pt idx="3">
                  <c:v>-10</c:v>
                </c:pt>
                <c:pt idx="4">
                  <c:v>20</c:v>
                </c:pt>
                <c:pt idx="5">
                  <c:v>10</c:v>
                </c:pt>
                <c:pt idx="6">
                  <c:v>-55</c:v>
                </c:pt>
                <c:pt idx="7">
                  <c:v>10</c:v>
                </c:pt>
                <c:pt idx="8">
                  <c:v>15</c:v>
                </c:pt>
                <c:pt idx="9">
                  <c:v>20</c:v>
                </c:pt>
                <c:pt idx="10">
                  <c:v>30</c:v>
                </c:pt>
                <c:pt idx="11">
                  <c:v>20</c:v>
                </c:pt>
                <c:pt idx="12">
                  <c:v>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3E-B04A-925D-05BC03C7937F}"/>
            </c:ext>
          </c:extLst>
        </c:ser>
        <c:ser>
          <c:idx val="2"/>
          <c:order val="2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Sheet1!$B$40:$B$52</c:f>
              <c:numCache>
                <c:formatCode>General</c:formatCode>
                <c:ptCount val="13"/>
                <c:pt idx="0">
                  <c:v>250.49251914524854</c:v>
                </c:pt>
                <c:pt idx="1">
                  <c:v>228.36730032472346</c:v>
                </c:pt>
                <c:pt idx="2">
                  <c:v>204.23837271219401</c:v>
                </c:pt>
                <c:pt idx="3">
                  <c:v>183.58052193966174</c:v>
                </c:pt>
                <c:pt idx="4">
                  <c:v>163.85078920755433</c:v>
                </c:pt>
                <c:pt idx="5">
                  <c:v>139.80399569045375</c:v>
                </c:pt>
                <c:pt idx="6">
                  <c:v>117.15957449020931</c:v>
                </c:pt>
                <c:pt idx="7">
                  <c:v>96.365389868557855</c:v>
                </c:pt>
                <c:pt idx="8">
                  <c:v>77.362903124371641</c:v>
                </c:pt>
                <c:pt idx="9">
                  <c:v>56.537680251158349</c:v>
                </c:pt>
                <c:pt idx="10">
                  <c:v>36.310714839688288</c:v>
                </c:pt>
                <c:pt idx="11">
                  <c:v>16.103301580289536</c:v>
                </c:pt>
                <c:pt idx="12">
                  <c:v>0</c:v>
                </c:pt>
              </c:numCache>
            </c:numRef>
          </c:xVal>
          <c:yVal>
            <c:numRef>
              <c:f>Sheet1!$E$40:$E$52</c:f>
              <c:numCache>
                <c:formatCode>General</c:formatCode>
                <c:ptCount val="13"/>
                <c:pt idx="0">
                  <c:v>15</c:v>
                </c:pt>
                <c:pt idx="1">
                  <c:v>40</c:v>
                </c:pt>
                <c:pt idx="2">
                  <c:v>-30</c:v>
                </c:pt>
                <c:pt idx="3">
                  <c:v>45</c:v>
                </c:pt>
                <c:pt idx="4">
                  <c:v>25</c:v>
                </c:pt>
                <c:pt idx="5">
                  <c:v>-80</c:v>
                </c:pt>
                <c:pt idx="6">
                  <c:v>-40</c:v>
                </c:pt>
                <c:pt idx="7">
                  <c:v>5</c:v>
                </c:pt>
                <c:pt idx="8">
                  <c:v>15</c:v>
                </c:pt>
                <c:pt idx="9">
                  <c:v>-15</c:v>
                </c:pt>
                <c:pt idx="10">
                  <c:v>35</c:v>
                </c:pt>
                <c:pt idx="11">
                  <c:v>45</c:v>
                </c:pt>
                <c:pt idx="12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3E-B04A-925D-05BC03C7937F}"/>
            </c:ext>
          </c:extLst>
        </c:ser>
        <c:ser>
          <c:idx val="3"/>
          <c:order val="3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Sheet1!$B$40:$B$52</c:f>
              <c:numCache>
                <c:formatCode>General</c:formatCode>
                <c:ptCount val="13"/>
                <c:pt idx="0">
                  <c:v>250.49251914524854</c:v>
                </c:pt>
                <c:pt idx="1">
                  <c:v>228.36730032472346</c:v>
                </c:pt>
                <c:pt idx="2">
                  <c:v>204.23837271219401</c:v>
                </c:pt>
                <c:pt idx="3">
                  <c:v>183.58052193966174</c:v>
                </c:pt>
                <c:pt idx="4">
                  <c:v>163.85078920755433</c:v>
                </c:pt>
                <c:pt idx="5">
                  <c:v>139.80399569045375</c:v>
                </c:pt>
                <c:pt idx="6">
                  <c:v>117.15957449020931</c:v>
                </c:pt>
                <c:pt idx="7">
                  <c:v>96.365389868557855</c:v>
                </c:pt>
                <c:pt idx="8">
                  <c:v>77.362903124371641</c:v>
                </c:pt>
                <c:pt idx="9">
                  <c:v>56.537680251158349</c:v>
                </c:pt>
                <c:pt idx="10">
                  <c:v>36.310714839688288</c:v>
                </c:pt>
                <c:pt idx="11">
                  <c:v>16.103301580289536</c:v>
                </c:pt>
                <c:pt idx="12">
                  <c:v>0</c:v>
                </c:pt>
              </c:numCache>
            </c:numRef>
          </c:xVal>
          <c:yVal>
            <c:numRef>
              <c:f>Sheet1!$F$40:$F$52</c:f>
              <c:numCache>
                <c:formatCode>General</c:formatCode>
                <c:ptCount val="13"/>
                <c:pt idx="0">
                  <c:v>-10</c:v>
                </c:pt>
                <c:pt idx="1">
                  <c:v>20</c:v>
                </c:pt>
                <c:pt idx="2">
                  <c:v>10</c:v>
                </c:pt>
                <c:pt idx="3">
                  <c:v>15</c:v>
                </c:pt>
                <c:pt idx="4">
                  <c:v>0</c:v>
                </c:pt>
                <c:pt idx="5">
                  <c:v>-60</c:v>
                </c:pt>
                <c:pt idx="6">
                  <c:v>-35</c:v>
                </c:pt>
                <c:pt idx="7">
                  <c:v>10</c:v>
                </c:pt>
                <c:pt idx="8">
                  <c:v>15</c:v>
                </c:pt>
                <c:pt idx="9">
                  <c:v>15</c:v>
                </c:pt>
                <c:pt idx="10">
                  <c:v>40</c:v>
                </c:pt>
                <c:pt idx="11">
                  <c:v>30</c:v>
                </c:pt>
                <c:pt idx="12">
                  <c:v>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53E-B04A-925D-05BC03C79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8910112"/>
        <c:axId val="829345744"/>
      </c:scatterChart>
      <c:valAx>
        <c:axId val="828910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345744"/>
        <c:crosses val="autoZero"/>
        <c:crossBetween val="midCat"/>
      </c:valAx>
      <c:valAx>
        <c:axId val="829345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89101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Drift?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Sheet1!$P$20:$P$84</c:f>
              <c:numCache>
                <c:formatCode>General</c:formatCode>
                <c:ptCount val="65"/>
                <c:pt idx="0">
                  <c:v>22</c:v>
                </c:pt>
                <c:pt idx="1">
                  <c:v>20</c:v>
                </c:pt>
                <c:pt idx="2">
                  <c:v>19</c:v>
                </c:pt>
                <c:pt idx="3">
                  <c:v>18</c:v>
                </c:pt>
                <c:pt idx="4">
                  <c:v>16</c:v>
                </c:pt>
                <c:pt idx="5">
                  <c:v>14</c:v>
                </c:pt>
                <c:pt idx="6">
                  <c:v>12</c:v>
                </c:pt>
                <c:pt idx="7">
                  <c:v>11</c:v>
                </c:pt>
                <c:pt idx="8">
                  <c:v>10</c:v>
                </c:pt>
                <c:pt idx="9">
                  <c:v>9</c:v>
                </c:pt>
                <c:pt idx="10">
                  <c:v>7</c:v>
                </c:pt>
                <c:pt idx="11">
                  <c:v>6</c:v>
                </c:pt>
                <c:pt idx="12">
                  <c:v>5</c:v>
                </c:pt>
                <c:pt idx="13">
                  <c:v>27</c:v>
                </c:pt>
                <c:pt idx="14">
                  <c:v>26</c:v>
                </c:pt>
                <c:pt idx="15">
                  <c:v>27</c:v>
                </c:pt>
                <c:pt idx="16">
                  <c:v>27</c:v>
                </c:pt>
                <c:pt idx="17">
                  <c:v>27</c:v>
                </c:pt>
                <c:pt idx="18">
                  <c:v>28</c:v>
                </c:pt>
                <c:pt idx="19">
                  <c:v>28</c:v>
                </c:pt>
                <c:pt idx="20">
                  <c:v>28</c:v>
                </c:pt>
                <c:pt idx="21">
                  <c:v>29</c:v>
                </c:pt>
                <c:pt idx="22">
                  <c:v>28</c:v>
                </c:pt>
                <c:pt idx="23">
                  <c:v>29</c:v>
                </c:pt>
                <c:pt idx="24">
                  <c:v>29</c:v>
                </c:pt>
                <c:pt idx="25">
                  <c:v>30</c:v>
                </c:pt>
                <c:pt idx="26">
                  <c:v>27</c:v>
                </c:pt>
                <c:pt idx="27">
                  <c:v>26</c:v>
                </c:pt>
                <c:pt idx="28">
                  <c:v>27</c:v>
                </c:pt>
                <c:pt idx="29">
                  <c:v>27</c:v>
                </c:pt>
                <c:pt idx="30">
                  <c:v>27</c:v>
                </c:pt>
                <c:pt idx="31">
                  <c:v>28</c:v>
                </c:pt>
                <c:pt idx="32">
                  <c:v>28</c:v>
                </c:pt>
                <c:pt idx="33">
                  <c:v>28</c:v>
                </c:pt>
                <c:pt idx="34">
                  <c:v>29</c:v>
                </c:pt>
                <c:pt idx="35">
                  <c:v>28</c:v>
                </c:pt>
                <c:pt idx="36">
                  <c:v>29</c:v>
                </c:pt>
                <c:pt idx="37">
                  <c:v>29</c:v>
                </c:pt>
                <c:pt idx="38">
                  <c:v>30</c:v>
                </c:pt>
                <c:pt idx="39">
                  <c:v>5</c:v>
                </c:pt>
                <c:pt idx="40">
                  <c:v>6</c:v>
                </c:pt>
                <c:pt idx="41">
                  <c:v>8</c:v>
                </c:pt>
                <c:pt idx="42">
                  <c:v>9</c:v>
                </c:pt>
                <c:pt idx="43">
                  <c:v>11</c:v>
                </c:pt>
                <c:pt idx="44">
                  <c:v>14</c:v>
                </c:pt>
                <c:pt idx="45">
                  <c:v>16</c:v>
                </c:pt>
                <c:pt idx="46">
                  <c:v>17</c:v>
                </c:pt>
                <c:pt idx="47">
                  <c:v>19</c:v>
                </c:pt>
                <c:pt idx="48">
                  <c:v>19</c:v>
                </c:pt>
                <c:pt idx="49">
                  <c:v>22</c:v>
                </c:pt>
                <c:pt idx="50">
                  <c:v>23</c:v>
                </c:pt>
                <c:pt idx="51">
                  <c:v>25</c:v>
                </c:pt>
                <c:pt idx="52">
                  <c:v>5</c:v>
                </c:pt>
                <c:pt idx="53">
                  <c:v>6</c:v>
                </c:pt>
                <c:pt idx="54">
                  <c:v>8</c:v>
                </c:pt>
                <c:pt idx="55">
                  <c:v>9</c:v>
                </c:pt>
                <c:pt idx="56">
                  <c:v>11</c:v>
                </c:pt>
                <c:pt idx="57">
                  <c:v>14</c:v>
                </c:pt>
                <c:pt idx="58">
                  <c:v>16</c:v>
                </c:pt>
                <c:pt idx="59">
                  <c:v>17</c:v>
                </c:pt>
                <c:pt idx="60">
                  <c:v>19</c:v>
                </c:pt>
                <c:pt idx="61">
                  <c:v>19</c:v>
                </c:pt>
                <c:pt idx="62">
                  <c:v>22</c:v>
                </c:pt>
                <c:pt idx="63">
                  <c:v>23</c:v>
                </c:pt>
                <c:pt idx="64">
                  <c:v>25</c:v>
                </c:pt>
              </c:numCache>
            </c:numRef>
          </c:xVal>
          <c:yVal>
            <c:numRef>
              <c:f>Sheet1!$Q$20:$Q$84</c:f>
              <c:numCache>
                <c:formatCode>0</c:formatCode>
                <c:ptCount val="65"/>
                <c:pt idx="0">
                  <c:v>21</c:v>
                </c:pt>
                <c:pt idx="1">
                  <c:v>-10</c:v>
                </c:pt>
                <c:pt idx="2">
                  <c:v>-50</c:v>
                </c:pt>
                <c:pt idx="3">
                  <c:v>-50</c:v>
                </c:pt>
                <c:pt idx="4">
                  <c:v>10</c:v>
                </c:pt>
                <c:pt idx="5">
                  <c:v>-20</c:v>
                </c:pt>
                <c:pt idx="6">
                  <c:v>5</c:v>
                </c:pt>
                <c:pt idx="7">
                  <c:v>15</c:v>
                </c:pt>
                <c:pt idx="8">
                  <c:v>25</c:v>
                </c:pt>
                <c:pt idx="9">
                  <c:v>45</c:v>
                </c:pt>
                <c:pt idx="10">
                  <c:v>50</c:v>
                </c:pt>
                <c:pt idx="11">
                  <c:v>10</c:v>
                </c:pt>
                <c:pt idx="12">
                  <c:v>-30</c:v>
                </c:pt>
                <c:pt idx="13">
                  <c:v>21</c:v>
                </c:pt>
                <c:pt idx="14">
                  <c:v>20</c:v>
                </c:pt>
                <c:pt idx="15">
                  <c:v>-100</c:v>
                </c:pt>
                <c:pt idx="16">
                  <c:v>5</c:v>
                </c:pt>
                <c:pt idx="17">
                  <c:v>15</c:v>
                </c:pt>
                <c:pt idx="18">
                  <c:v>-110</c:v>
                </c:pt>
                <c:pt idx="19">
                  <c:v>20</c:v>
                </c:pt>
                <c:pt idx="20">
                  <c:v>10</c:v>
                </c:pt>
                <c:pt idx="21">
                  <c:v>25</c:v>
                </c:pt>
                <c:pt idx="22">
                  <c:v>10</c:v>
                </c:pt>
                <c:pt idx="23">
                  <c:v>55</c:v>
                </c:pt>
                <c:pt idx="24">
                  <c:v>35</c:v>
                </c:pt>
                <c:pt idx="25">
                  <c:v>-10</c:v>
                </c:pt>
                <c:pt idx="26">
                  <c:v>-4</c:v>
                </c:pt>
                <c:pt idx="27">
                  <c:v>0</c:v>
                </c:pt>
                <c:pt idx="28">
                  <c:v>-60</c:v>
                </c:pt>
                <c:pt idx="29">
                  <c:v>-25</c:v>
                </c:pt>
                <c:pt idx="30">
                  <c:v>-10</c:v>
                </c:pt>
                <c:pt idx="31">
                  <c:v>-90</c:v>
                </c:pt>
                <c:pt idx="32">
                  <c:v>25</c:v>
                </c:pt>
                <c:pt idx="33">
                  <c:v>15</c:v>
                </c:pt>
                <c:pt idx="34">
                  <c:v>25</c:v>
                </c:pt>
                <c:pt idx="35">
                  <c:v>40</c:v>
                </c:pt>
                <c:pt idx="36">
                  <c:v>60</c:v>
                </c:pt>
                <c:pt idx="37">
                  <c:v>20</c:v>
                </c:pt>
                <c:pt idx="38">
                  <c:v>-20</c:v>
                </c:pt>
                <c:pt idx="39">
                  <c:v>0</c:v>
                </c:pt>
                <c:pt idx="40">
                  <c:v>30</c:v>
                </c:pt>
                <c:pt idx="41">
                  <c:v>-50</c:v>
                </c:pt>
                <c:pt idx="42">
                  <c:v>55</c:v>
                </c:pt>
                <c:pt idx="43">
                  <c:v>5</c:v>
                </c:pt>
                <c:pt idx="44">
                  <c:v>-90</c:v>
                </c:pt>
                <c:pt idx="45">
                  <c:v>15</c:v>
                </c:pt>
                <c:pt idx="46">
                  <c:v>-5</c:v>
                </c:pt>
                <c:pt idx="47">
                  <c:v>0</c:v>
                </c:pt>
                <c:pt idx="48">
                  <c:v>-35</c:v>
                </c:pt>
                <c:pt idx="49">
                  <c:v>5</c:v>
                </c:pt>
                <c:pt idx="50">
                  <c:v>25</c:v>
                </c:pt>
                <c:pt idx="51">
                  <c:v>20</c:v>
                </c:pt>
                <c:pt idx="52">
                  <c:v>-25</c:v>
                </c:pt>
                <c:pt idx="53">
                  <c:v>10</c:v>
                </c:pt>
                <c:pt idx="54">
                  <c:v>-10</c:v>
                </c:pt>
                <c:pt idx="55">
                  <c:v>25</c:v>
                </c:pt>
                <c:pt idx="56">
                  <c:v>-20</c:v>
                </c:pt>
                <c:pt idx="57">
                  <c:v>-70</c:v>
                </c:pt>
                <c:pt idx="58">
                  <c:v>20</c:v>
                </c:pt>
                <c:pt idx="59">
                  <c:v>0</c:v>
                </c:pt>
                <c:pt idx="60">
                  <c:v>0</c:v>
                </c:pt>
                <c:pt idx="61">
                  <c:v>-5</c:v>
                </c:pt>
                <c:pt idx="62">
                  <c:v>10</c:v>
                </c:pt>
                <c:pt idx="63">
                  <c:v>10</c:v>
                </c:pt>
                <c:pt idx="64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32-6847-9315-9B7F87925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9550080"/>
        <c:axId val="919464160"/>
      </c:scatterChart>
      <c:valAx>
        <c:axId val="919550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9464160"/>
        <c:crosses val="autoZero"/>
        <c:crossBetween val="midCat"/>
      </c:valAx>
      <c:valAx>
        <c:axId val="919464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95500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Sheet1!$U$2:$U$14</c:f>
              <c:numCache>
                <c:formatCode>0.0</c:formatCode>
                <c:ptCount val="13"/>
                <c:pt idx="0">
                  <c:v>250.49251914524854</c:v>
                </c:pt>
                <c:pt idx="1">
                  <c:v>228.36730032472346</c:v>
                </c:pt>
                <c:pt idx="2">
                  <c:v>204.23837271219401</c:v>
                </c:pt>
                <c:pt idx="3">
                  <c:v>183.58052193966174</c:v>
                </c:pt>
                <c:pt idx="4">
                  <c:v>163.85078920755433</c:v>
                </c:pt>
                <c:pt idx="5">
                  <c:v>139.80399569045375</c:v>
                </c:pt>
                <c:pt idx="6">
                  <c:v>117.15957449020931</c:v>
                </c:pt>
                <c:pt idx="7">
                  <c:v>96.365389868557855</c:v>
                </c:pt>
                <c:pt idx="8">
                  <c:v>77.362903124371641</c:v>
                </c:pt>
                <c:pt idx="9">
                  <c:v>56.537680251158349</c:v>
                </c:pt>
                <c:pt idx="10">
                  <c:v>36.310714839688288</c:v>
                </c:pt>
                <c:pt idx="11">
                  <c:v>16.103301580289536</c:v>
                </c:pt>
                <c:pt idx="12">
                  <c:v>0</c:v>
                </c:pt>
              </c:numCache>
            </c:numRef>
          </c:xVal>
          <c:yVal>
            <c:numRef>
              <c:f>Sheet1!$V$2:$V$14</c:f>
              <c:numCache>
                <c:formatCode>0.0</c:formatCode>
                <c:ptCount val="13"/>
                <c:pt idx="0">
                  <c:v>3.5</c:v>
                </c:pt>
                <c:pt idx="1">
                  <c:v>22.5</c:v>
                </c:pt>
                <c:pt idx="2">
                  <c:v>17.5</c:v>
                </c:pt>
                <c:pt idx="3">
                  <c:v>22.5</c:v>
                </c:pt>
                <c:pt idx="4">
                  <c:v>13.75</c:v>
                </c:pt>
                <c:pt idx="5">
                  <c:v>-25</c:v>
                </c:pt>
                <c:pt idx="6">
                  <c:v>-47.5</c:v>
                </c:pt>
                <c:pt idx="7">
                  <c:v>5</c:v>
                </c:pt>
                <c:pt idx="8">
                  <c:v>8.75</c:v>
                </c:pt>
                <c:pt idx="9">
                  <c:v>-1.25</c:v>
                </c:pt>
                <c:pt idx="10">
                  <c:v>21.25</c:v>
                </c:pt>
                <c:pt idx="11">
                  <c:v>26.25</c:v>
                </c:pt>
                <c:pt idx="12">
                  <c:v>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F6-FF4E-8C54-4877E6FD8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5966160"/>
        <c:axId val="925967888"/>
      </c:scatterChart>
      <c:valAx>
        <c:axId val="925966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5967888"/>
        <c:crosses val="autoZero"/>
        <c:crossBetween val="midCat"/>
      </c:valAx>
      <c:valAx>
        <c:axId val="925967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59661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215900</xdr:colOff>
      <xdr:row>19</xdr:row>
      <xdr:rowOff>88900</xdr:rowOff>
    </xdr:from>
    <xdr:to>
      <xdr:col>13</xdr:col>
      <xdr:colOff>939800</xdr:colOff>
      <xdr:row>36</xdr:row>
      <xdr:rowOff>165100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19A5837-1AD8-0422-055C-8F1CC52078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209550</xdr:colOff>
      <xdr:row>36</xdr:row>
      <xdr:rowOff>158750</xdr:rowOff>
    </xdr:from>
    <xdr:to>
      <xdr:col>13</xdr:col>
      <xdr:colOff>939800</xdr:colOff>
      <xdr:row>54</xdr:row>
      <xdr:rowOff>25400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8F55812-2279-32FA-FEB0-2F42E134FB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196850</xdr:colOff>
      <xdr:row>19</xdr:row>
      <xdr:rowOff>69850</xdr:rowOff>
    </xdr:from>
    <xdr:to>
      <xdr:col>26</xdr:col>
      <xdr:colOff>482600</xdr:colOff>
      <xdr:row>38</xdr:row>
      <xdr:rowOff>63500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152B426-FA6C-81B1-E43F-96E7B5210B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146050</xdr:colOff>
      <xdr:row>0</xdr:row>
      <xdr:rowOff>0</xdr:rowOff>
    </xdr:from>
    <xdr:to>
      <xdr:col>34</xdr:col>
      <xdr:colOff>495300</xdr:colOff>
      <xdr:row>15</xdr:row>
      <xdr:rowOff>152400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AD941B4-CB66-E5DE-D1F7-5DB3D6D98C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047E4-CFDE-4340-9100-C913E9415456}">
  <dimension ref="A1:Y86"/>
  <sheetViews>
    <sheetView tabSelected="1" workbookViewId="0">
      <selection activeCell="AF39" sqref="AF39"/>
    </sheetView>
  </sheetViews>
  <sheetFormatPr baseColWidth="10" defaultColWidth="8.83203125" defaultRowHeight="15" x14ac:dyDescent="0.2"/>
  <cols>
    <col min="1" max="1" width="9" customWidth="1"/>
    <col min="2" max="2" width="12.6640625" bestFit="1" customWidth="1"/>
    <col min="3" max="3" width="11.6640625" bestFit="1" customWidth="1"/>
    <col min="4" max="5" width="12.6640625" bestFit="1" customWidth="1"/>
    <col min="6" max="6" width="12.5" customWidth="1"/>
    <col min="7" max="7" width="9.83203125" customWidth="1"/>
    <col min="8" max="8" width="11.1640625" customWidth="1"/>
    <col min="9" max="9" width="10" customWidth="1"/>
    <col min="10" max="10" width="10.33203125" customWidth="1"/>
    <col min="11" max="11" width="10.1640625" customWidth="1"/>
    <col min="12" max="12" width="11" customWidth="1"/>
    <col min="13" max="13" width="10" customWidth="1"/>
    <col min="14" max="14" width="12.6640625" bestFit="1" customWidth="1"/>
    <col min="15" max="15" width="10" customWidth="1"/>
    <col min="16" max="16" width="9.83203125" customWidth="1"/>
    <col min="17" max="18" width="9.6640625" customWidth="1"/>
    <col min="19" max="19" width="3.5" customWidth="1"/>
    <col min="22" max="22" width="14" customWidth="1"/>
    <col min="23" max="23" width="14.5" customWidth="1"/>
    <col min="24" max="24" width="14" customWidth="1"/>
  </cols>
  <sheetData>
    <row r="1" spans="1:25" x14ac:dyDescent="0.2">
      <c r="A1" t="s">
        <v>2</v>
      </c>
      <c r="B1" t="s">
        <v>1</v>
      </c>
      <c r="C1" t="s">
        <v>0</v>
      </c>
      <c r="D1" t="s">
        <v>4</v>
      </c>
      <c r="E1" t="s">
        <v>5</v>
      </c>
      <c r="F1" t="s">
        <v>9</v>
      </c>
      <c r="G1" t="s">
        <v>10</v>
      </c>
      <c r="H1" t="s">
        <v>11</v>
      </c>
      <c r="I1" t="s">
        <v>12</v>
      </c>
      <c r="J1" t="s">
        <v>13</v>
      </c>
      <c r="K1" t="s">
        <v>14</v>
      </c>
      <c r="L1" t="s">
        <v>16</v>
      </c>
      <c r="M1" t="s">
        <v>15</v>
      </c>
      <c r="N1" t="s">
        <v>17</v>
      </c>
      <c r="O1" t="s">
        <v>19</v>
      </c>
      <c r="P1" t="s">
        <v>20</v>
      </c>
      <c r="Q1" t="s">
        <v>21</v>
      </c>
      <c r="R1" t="s">
        <v>22</v>
      </c>
      <c r="S1" s="6"/>
      <c r="U1" t="s">
        <v>24</v>
      </c>
      <c r="V1" t="s">
        <v>25</v>
      </c>
      <c r="W1" t="s">
        <v>28</v>
      </c>
      <c r="X1" t="s">
        <v>27</v>
      </c>
      <c r="Y1" t="s">
        <v>26</v>
      </c>
    </row>
    <row r="2" spans="1:25" x14ac:dyDescent="0.2">
      <c r="A2">
        <v>1</v>
      </c>
      <c r="B2" s="1">
        <v>-111.9819679</v>
      </c>
      <c r="C2" s="1">
        <v>41.750737800000003</v>
      </c>
      <c r="D2">
        <f>$B$17*ACOS(COS(RADIANS(90-$B$14))*COS(RADIANS(90-$B$14))+SIN(RADIANS(90-$B$14))*SIN(RADIANS(90-$B$14))*COS(RADIANS($C$14)-RADIANS(C2)))</f>
        <v>18.093341761068274</v>
      </c>
      <c r="E2">
        <f>$B$17*ACOS(COS(RADIANS(90-$B$14))*COS(RADIANS(90-B2))+SIN(RADIANS(90-$B$14))*SIN(RADIANS(90-B2))*COS(RADIANS($C$14)-RADIANS($C$14)))</f>
        <v>249.86783805503214</v>
      </c>
      <c r="F2">
        <f>D2*SIN($C$17)+E2*COS($C$17)</f>
        <v>250.49251914524854</v>
      </c>
      <c r="G2">
        <v>0</v>
      </c>
      <c r="H2" s="2">
        <v>-46</v>
      </c>
      <c r="I2">
        <v>22</v>
      </c>
      <c r="J2" s="2">
        <v>55</v>
      </c>
      <c r="K2">
        <v>27</v>
      </c>
      <c r="L2" s="2">
        <v>-25</v>
      </c>
      <c r="M2">
        <v>27</v>
      </c>
      <c r="N2" s="2">
        <v>30</v>
      </c>
      <c r="O2" s="4">
        <f>H2+$F$18</f>
        <v>-6</v>
      </c>
      <c r="P2">
        <f>J2-$F$18</f>
        <v>15</v>
      </c>
      <c r="Q2">
        <f>L2+$F$18</f>
        <v>15</v>
      </c>
      <c r="R2">
        <f>N2-$F$18</f>
        <v>-10</v>
      </c>
      <c r="S2" s="6"/>
      <c r="U2" s="5">
        <f>F2</f>
        <v>250.49251914524854</v>
      </c>
      <c r="V2" s="5">
        <f>AVERAGE(O2:R2)</f>
        <v>3.5</v>
      </c>
      <c r="W2" s="5"/>
      <c r="X2" s="5"/>
      <c r="Y2" s="5">
        <f>STDEV(O2:R2)</f>
        <v>13.379088160259652</v>
      </c>
    </row>
    <row r="3" spans="1:25" x14ac:dyDescent="0.2">
      <c r="A3">
        <v>2</v>
      </c>
      <c r="B3" s="1">
        <v>-111.98216600000001</v>
      </c>
      <c r="C3" s="1">
        <v>41.750680799999998</v>
      </c>
      <c r="D3">
        <f t="shared" ref="D3:D14" si="0">$B$17*ACOS(COS(RADIANS(90-$B$14))*COS(RADIANS(90-$B$14))+SIN(RADIANS(90-$B$14))*SIN(RADIANS(90-$B$14))*COS(RADIANS($C$14)-RADIANS(C3)))</f>
        <v>15.720751421426661</v>
      </c>
      <c r="E3">
        <f t="shared" ref="E3:E14" si="1">$B$17*ACOS(COS(RADIANS(90-$B$14))*COS(RADIANS(90-B3))+SIN(RADIANS(90-$B$14))*SIN(RADIANS(90-B3))*COS(RADIANS($C$14)-RADIANS($C$14)))</f>
        <v>227.84193077025463</v>
      </c>
      <c r="F3">
        <f t="shared" ref="F3:F14" si="2">D3*SIN($C$17)+E3*COS($C$17)</f>
        <v>228.36730032472346</v>
      </c>
      <c r="G3">
        <v>2</v>
      </c>
      <c r="H3" s="2">
        <v>-20</v>
      </c>
      <c r="I3">
        <v>22</v>
      </c>
      <c r="J3" s="2">
        <v>50</v>
      </c>
      <c r="K3">
        <v>28</v>
      </c>
      <c r="L3" s="2">
        <v>0</v>
      </c>
      <c r="M3">
        <v>28</v>
      </c>
      <c r="N3" s="2">
        <v>60</v>
      </c>
      <c r="O3" s="4">
        <f t="shared" ref="O3:O14" si="3">H3+$F$18</f>
        <v>20</v>
      </c>
      <c r="P3">
        <f t="shared" ref="P3:P14" si="4">J3-$F$18</f>
        <v>10</v>
      </c>
      <c r="Q3">
        <f t="shared" ref="Q3:Q14" si="5">L3+$F$18</f>
        <v>40</v>
      </c>
      <c r="R3">
        <f t="shared" ref="R3:R14" si="6">N3-$F$18</f>
        <v>20</v>
      </c>
      <c r="S3" s="6"/>
      <c r="U3" s="5">
        <f t="shared" ref="U3:U14" si="7">F3</f>
        <v>228.36730032472346</v>
      </c>
      <c r="V3" s="5">
        <f t="shared" ref="V3:V14" si="8">AVERAGE(O3:R3)</f>
        <v>22.5</v>
      </c>
      <c r="W3" s="5"/>
      <c r="X3" s="5"/>
      <c r="Y3" s="5">
        <f t="shared" ref="Y3:Y14" si="9">STDEV(O3:R3)</f>
        <v>12.583057392117917</v>
      </c>
    </row>
    <row r="4" spans="1:25" x14ac:dyDescent="0.2">
      <c r="A4">
        <v>3</v>
      </c>
      <c r="B4" s="1">
        <v>-111.9823823</v>
      </c>
      <c r="C4" s="1">
        <v>41.750630800000003</v>
      </c>
      <c r="D4">
        <f t="shared" si="0"/>
        <v>13.639863567289058</v>
      </c>
      <c r="E4">
        <f t="shared" si="1"/>
        <v>203.79243994528991</v>
      </c>
      <c r="F4">
        <f t="shared" si="2"/>
        <v>204.23837271219401</v>
      </c>
      <c r="G4">
        <v>2</v>
      </c>
      <c r="H4" s="2">
        <v>30</v>
      </c>
      <c r="I4">
        <v>21</v>
      </c>
      <c r="J4" s="2">
        <v>60</v>
      </c>
      <c r="K4">
        <v>29</v>
      </c>
      <c r="L4" s="2">
        <v>-70</v>
      </c>
      <c r="M4">
        <v>29</v>
      </c>
      <c r="N4" s="2">
        <v>50</v>
      </c>
      <c r="O4" s="4">
        <f t="shared" si="3"/>
        <v>70</v>
      </c>
      <c r="P4">
        <f t="shared" si="4"/>
        <v>20</v>
      </c>
      <c r="Q4">
        <f t="shared" si="5"/>
        <v>-30</v>
      </c>
      <c r="R4">
        <f t="shared" si="6"/>
        <v>10</v>
      </c>
      <c r="S4" s="6"/>
      <c r="U4" s="5">
        <f t="shared" si="7"/>
        <v>204.23837271219401</v>
      </c>
      <c r="V4" s="5">
        <f t="shared" si="8"/>
        <v>17.5</v>
      </c>
      <c r="W4" s="5"/>
      <c r="X4" s="5"/>
      <c r="Y4" s="5">
        <f t="shared" si="9"/>
        <v>41.129875597510221</v>
      </c>
    </row>
    <row r="5" spans="1:25" x14ac:dyDescent="0.2">
      <c r="A5">
        <v>4</v>
      </c>
      <c r="B5" s="1">
        <v>-111.9825694</v>
      </c>
      <c r="C5" s="1">
        <v>41.750677799999998</v>
      </c>
      <c r="D5">
        <f t="shared" si="0"/>
        <v>15.595869675688526</v>
      </c>
      <c r="E5">
        <f t="shared" si="1"/>
        <v>182.98960147268318</v>
      </c>
      <c r="F5">
        <f t="shared" si="2"/>
        <v>183.58052193966174</v>
      </c>
      <c r="G5">
        <v>3</v>
      </c>
      <c r="H5" s="2">
        <v>0</v>
      </c>
      <c r="I5">
        <v>21</v>
      </c>
      <c r="J5" s="2">
        <v>30</v>
      </c>
      <c r="K5">
        <v>30</v>
      </c>
      <c r="L5" s="2">
        <v>5</v>
      </c>
      <c r="M5">
        <v>30</v>
      </c>
      <c r="N5" s="2">
        <v>55</v>
      </c>
      <c r="O5" s="4">
        <f t="shared" si="3"/>
        <v>40</v>
      </c>
      <c r="P5">
        <f t="shared" si="4"/>
        <v>-10</v>
      </c>
      <c r="Q5">
        <f t="shared" si="5"/>
        <v>45</v>
      </c>
      <c r="R5">
        <f t="shared" si="6"/>
        <v>15</v>
      </c>
      <c r="S5" s="6"/>
      <c r="U5" s="5">
        <f t="shared" si="7"/>
        <v>183.58052193966174</v>
      </c>
      <c r="V5" s="5">
        <f t="shared" si="8"/>
        <v>22.5</v>
      </c>
      <c r="W5" s="5"/>
      <c r="X5" s="5"/>
      <c r="Y5" s="5">
        <f t="shared" si="9"/>
        <v>25.331140255951105</v>
      </c>
    </row>
    <row r="6" spans="1:25" x14ac:dyDescent="0.2">
      <c r="A6">
        <v>5</v>
      </c>
      <c r="B6" s="1">
        <v>-111.9827487</v>
      </c>
      <c r="C6" s="1">
        <v>41.750751100000002</v>
      </c>
      <c r="D6">
        <f t="shared" si="0"/>
        <v>18.646913008957007</v>
      </c>
      <c r="E6">
        <f t="shared" si="1"/>
        <v>163.05398244293457</v>
      </c>
      <c r="F6">
        <f t="shared" si="2"/>
        <v>163.85078920755433</v>
      </c>
      <c r="G6">
        <v>4</v>
      </c>
      <c r="H6" s="2">
        <v>-30</v>
      </c>
      <c r="I6">
        <v>20</v>
      </c>
      <c r="J6" s="2">
        <v>60</v>
      </c>
      <c r="K6">
        <v>31</v>
      </c>
      <c r="L6" s="2">
        <v>-15</v>
      </c>
      <c r="M6">
        <v>31</v>
      </c>
      <c r="N6" s="2">
        <v>40</v>
      </c>
      <c r="O6" s="4">
        <f t="shared" si="3"/>
        <v>10</v>
      </c>
      <c r="P6">
        <f t="shared" si="4"/>
        <v>20</v>
      </c>
      <c r="Q6">
        <f t="shared" si="5"/>
        <v>25</v>
      </c>
      <c r="R6">
        <f t="shared" si="6"/>
        <v>0</v>
      </c>
      <c r="S6" s="6"/>
      <c r="U6" s="5">
        <f t="shared" si="7"/>
        <v>163.85078920755433</v>
      </c>
      <c r="V6" s="5">
        <f t="shared" si="8"/>
        <v>13.75</v>
      </c>
      <c r="W6" s="5"/>
      <c r="X6" s="5"/>
      <c r="Y6" s="5">
        <f t="shared" si="9"/>
        <v>11.086778913041726</v>
      </c>
    </row>
    <row r="7" spans="1:25" x14ac:dyDescent="0.2">
      <c r="A7">
        <v>6</v>
      </c>
      <c r="B7" s="1">
        <v>-111.98296569999999</v>
      </c>
      <c r="C7" s="1">
        <v>41.750768600000001</v>
      </c>
      <c r="D7">
        <f t="shared" si="0"/>
        <v>19.375445525097135</v>
      </c>
      <c r="E7">
        <f t="shared" si="1"/>
        <v>138.92665441585038</v>
      </c>
      <c r="F7">
        <f t="shared" si="2"/>
        <v>139.80399569045375</v>
      </c>
      <c r="G7">
        <v>5</v>
      </c>
      <c r="H7" s="2">
        <v>-10</v>
      </c>
      <c r="I7">
        <v>19</v>
      </c>
      <c r="J7" s="2">
        <v>50</v>
      </c>
      <c r="K7">
        <v>33</v>
      </c>
      <c r="L7" s="2">
        <v>-120</v>
      </c>
      <c r="M7">
        <v>33</v>
      </c>
      <c r="N7" s="2">
        <v>-20</v>
      </c>
      <c r="O7" s="4">
        <f t="shared" si="3"/>
        <v>30</v>
      </c>
      <c r="P7">
        <f t="shared" si="4"/>
        <v>10</v>
      </c>
      <c r="Q7">
        <f t="shared" si="5"/>
        <v>-80</v>
      </c>
      <c r="R7">
        <f t="shared" si="6"/>
        <v>-60</v>
      </c>
      <c r="S7" s="6"/>
      <c r="U7" s="5">
        <f t="shared" si="7"/>
        <v>139.80399569045375</v>
      </c>
      <c r="V7" s="5">
        <f t="shared" si="8"/>
        <v>-25</v>
      </c>
      <c r="W7" s="5"/>
      <c r="X7" s="5"/>
      <c r="Y7" s="5">
        <f t="shared" si="9"/>
        <v>53.229064742237711</v>
      </c>
    </row>
    <row r="8" spans="1:25" x14ac:dyDescent="0.2">
      <c r="A8">
        <v>7</v>
      </c>
      <c r="B8" s="1">
        <v>-111.9831698</v>
      </c>
      <c r="C8" s="1">
        <v>41.750773600000002</v>
      </c>
      <c r="D8">
        <f t="shared" si="0"/>
        <v>19.583385460928405</v>
      </c>
      <c r="E8">
        <f t="shared" si="1"/>
        <v>116.23364186527408</v>
      </c>
      <c r="F8">
        <f t="shared" si="2"/>
        <v>117.15957449020931</v>
      </c>
      <c r="G8">
        <v>6</v>
      </c>
      <c r="H8" s="2">
        <v>-100</v>
      </c>
      <c r="I8">
        <v>18</v>
      </c>
      <c r="J8" s="2">
        <v>-15</v>
      </c>
      <c r="K8">
        <v>34</v>
      </c>
      <c r="L8" s="2">
        <v>-80</v>
      </c>
      <c r="M8">
        <v>34</v>
      </c>
      <c r="N8" s="2">
        <v>5</v>
      </c>
      <c r="O8" s="4">
        <f t="shared" si="3"/>
        <v>-60</v>
      </c>
      <c r="P8">
        <f t="shared" si="4"/>
        <v>-55</v>
      </c>
      <c r="Q8">
        <f t="shared" si="5"/>
        <v>-40</v>
      </c>
      <c r="R8">
        <f t="shared" si="6"/>
        <v>-35</v>
      </c>
      <c r="S8" s="6"/>
      <c r="U8" s="5">
        <f t="shared" si="7"/>
        <v>117.15957449020931</v>
      </c>
      <c r="V8" s="5">
        <f t="shared" si="8"/>
        <v>-47.5</v>
      </c>
      <c r="W8" s="5"/>
      <c r="X8" s="5"/>
      <c r="Y8" s="5">
        <f t="shared" si="9"/>
        <v>11.902380714238083</v>
      </c>
    </row>
    <row r="9" spans="1:25" x14ac:dyDescent="0.2">
      <c r="A9">
        <v>8</v>
      </c>
      <c r="B9" s="1">
        <v>-111.98335489999999</v>
      </c>
      <c r="C9" s="1">
        <v>41.750669299999998</v>
      </c>
      <c r="D9">
        <f t="shared" si="0"/>
        <v>15.24229514369844</v>
      </c>
      <c r="E9">
        <f t="shared" si="1"/>
        <v>95.653110215117195</v>
      </c>
      <c r="F9">
        <f t="shared" si="2"/>
        <v>96.365389868557855</v>
      </c>
      <c r="G9">
        <v>7</v>
      </c>
      <c r="H9" s="2">
        <v>-45</v>
      </c>
      <c r="I9">
        <v>18</v>
      </c>
      <c r="J9" s="2">
        <v>50</v>
      </c>
      <c r="K9">
        <v>35</v>
      </c>
      <c r="L9" s="2">
        <v>-35</v>
      </c>
      <c r="M9">
        <v>35</v>
      </c>
      <c r="N9" s="2">
        <v>50</v>
      </c>
      <c r="O9" s="4">
        <f t="shared" si="3"/>
        <v>-5</v>
      </c>
      <c r="P9">
        <f t="shared" si="4"/>
        <v>10</v>
      </c>
      <c r="Q9">
        <f t="shared" si="5"/>
        <v>5</v>
      </c>
      <c r="R9">
        <f t="shared" si="6"/>
        <v>10</v>
      </c>
      <c r="S9" s="6"/>
      <c r="U9" s="5">
        <f t="shared" si="7"/>
        <v>96.365389868557855</v>
      </c>
      <c r="V9" s="5">
        <f t="shared" si="8"/>
        <v>5</v>
      </c>
      <c r="W9" s="5"/>
      <c r="X9" s="5"/>
      <c r="Y9" s="5">
        <f t="shared" si="9"/>
        <v>7.0710678118654755</v>
      </c>
    </row>
    <row r="10" spans="1:25" x14ac:dyDescent="0.2">
      <c r="A10">
        <v>9</v>
      </c>
      <c r="B10" s="1">
        <v>-111.9835252</v>
      </c>
      <c r="C10" s="1">
        <v>41.750627799999997</v>
      </c>
      <c r="D10">
        <f t="shared" si="0"/>
        <v>13.51508990720647</v>
      </c>
      <c r="E10">
        <f t="shared" si="1"/>
        <v>76.718222213855753</v>
      </c>
      <c r="F10">
        <f t="shared" si="2"/>
        <v>77.362903124371641</v>
      </c>
      <c r="G10">
        <v>7</v>
      </c>
      <c r="H10" s="2">
        <v>-50</v>
      </c>
      <c r="I10">
        <v>17</v>
      </c>
      <c r="J10" s="2">
        <v>55</v>
      </c>
      <c r="K10">
        <v>36</v>
      </c>
      <c r="L10" s="2">
        <v>-25</v>
      </c>
      <c r="M10">
        <v>36</v>
      </c>
      <c r="N10" s="2">
        <v>55</v>
      </c>
      <c r="O10" s="4">
        <f t="shared" si="3"/>
        <v>-10</v>
      </c>
      <c r="P10">
        <f t="shared" si="4"/>
        <v>15</v>
      </c>
      <c r="Q10">
        <f t="shared" si="5"/>
        <v>15</v>
      </c>
      <c r="R10">
        <f t="shared" si="6"/>
        <v>15</v>
      </c>
      <c r="S10" s="6"/>
      <c r="U10" s="5">
        <f t="shared" si="7"/>
        <v>77.362903124371641</v>
      </c>
      <c r="V10" s="5">
        <f t="shared" si="8"/>
        <v>8.75</v>
      </c>
      <c r="W10" s="5"/>
      <c r="X10" s="5"/>
      <c r="Y10" s="5">
        <f t="shared" si="9"/>
        <v>12.5</v>
      </c>
    </row>
    <row r="11" spans="1:25" x14ac:dyDescent="0.2">
      <c r="A11">
        <v>10</v>
      </c>
      <c r="B11" s="1">
        <v>-111.983711</v>
      </c>
      <c r="C11" s="1">
        <v>41.750543200000003</v>
      </c>
      <c r="D11">
        <f t="shared" si="0"/>
        <v>9.9935716702613959</v>
      </c>
      <c r="E11">
        <f t="shared" si="1"/>
        <v>56.059895794651808</v>
      </c>
      <c r="F11">
        <f t="shared" si="2"/>
        <v>56.537680251158349</v>
      </c>
      <c r="G11">
        <v>8</v>
      </c>
      <c r="H11" s="2">
        <v>-65</v>
      </c>
      <c r="I11">
        <v>17</v>
      </c>
      <c r="J11" s="2">
        <v>60</v>
      </c>
      <c r="K11">
        <v>36</v>
      </c>
      <c r="L11" s="2">
        <v>-55</v>
      </c>
      <c r="M11">
        <v>36</v>
      </c>
      <c r="N11" s="2">
        <v>55</v>
      </c>
      <c r="O11" s="4">
        <f t="shared" si="3"/>
        <v>-25</v>
      </c>
      <c r="P11">
        <f t="shared" si="4"/>
        <v>20</v>
      </c>
      <c r="Q11">
        <f t="shared" si="5"/>
        <v>-15</v>
      </c>
      <c r="R11">
        <f t="shared" si="6"/>
        <v>15</v>
      </c>
      <c r="S11" s="6"/>
      <c r="U11" s="5">
        <f t="shared" si="7"/>
        <v>56.537680251158349</v>
      </c>
      <c r="V11" s="5">
        <f t="shared" si="8"/>
        <v>-1.25</v>
      </c>
      <c r="W11" s="5"/>
      <c r="X11" s="5"/>
      <c r="Y11" s="5">
        <f t="shared" si="9"/>
        <v>22.12653007891959</v>
      </c>
    </row>
    <row r="12" spans="1:25" x14ac:dyDescent="0.2">
      <c r="A12">
        <v>11</v>
      </c>
      <c r="B12" s="1">
        <v>-111.983892</v>
      </c>
      <c r="C12" s="1">
        <v>41.750486199999997</v>
      </c>
      <c r="D12">
        <f t="shared" si="0"/>
        <v>7.6214431661934867</v>
      </c>
      <c r="E12">
        <f t="shared" si="1"/>
        <v>35.935295565963521</v>
      </c>
      <c r="F12">
        <f t="shared" si="2"/>
        <v>36.310714839688288</v>
      </c>
      <c r="G12">
        <v>9</v>
      </c>
      <c r="H12" s="2">
        <v>-60</v>
      </c>
      <c r="I12">
        <v>16</v>
      </c>
      <c r="J12" s="2">
        <v>70</v>
      </c>
      <c r="K12">
        <v>38</v>
      </c>
      <c r="L12" s="2">
        <v>-5</v>
      </c>
      <c r="M12">
        <v>38</v>
      </c>
      <c r="N12" s="2">
        <v>80</v>
      </c>
      <c r="O12" s="4">
        <f t="shared" si="3"/>
        <v>-20</v>
      </c>
      <c r="P12">
        <f t="shared" si="4"/>
        <v>30</v>
      </c>
      <c r="Q12">
        <f t="shared" si="5"/>
        <v>35</v>
      </c>
      <c r="R12">
        <f t="shared" si="6"/>
        <v>40</v>
      </c>
      <c r="S12" s="6"/>
      <c r="U12" s="5">
        <f t="shared" si="7"/>
        <v>36.310714839688288</v>
      </c>
      <c r="V12" s="5">
        <f t="shared" si="8"/>
        <v>21.25</v>
      </c>
      <c r="W12" s="5"/>
      <c r="X12" s="5"/>
      <c r="Y12" s="5">
        <f t="shared" si="9"/>
        <v>27.801378862687127</v>
      </c>
    </row>
    <row r="13" spans="1:25" x14ac:dyDescent="0.2">
      <c r="A13">
        <v>12</v>
      </c>
      <c r="B13" s="1">
        <v>-111.98407210000001</v>
      </c>
      <c r="C13" s="1">
        <v>41.750395400000002</v>
      </c>
      <c r="D13">
        <f t="shared" si="0"/>
        <v>3.8419261584058413</v>
      </c>
      <c r="E13">
        <f t="shared" si="1"/>
        <v>15.910484127646994</v>
      </c>
      <c r="F13">
        <f t="shared" si="2"/>
        <v>16.103301580289536</v>
      </c>
      <c r="G13">
        <v>10</v>
      </c>
      <c r="H13" s="2">
        <v>-30</v>
      </c>
      <c r="I13">
        <v>16</v>
      </c>
      <c r="J13" s="2">
        <v>60</v>
      </c>
      <c r="K13">
        <v>39</v>
      </c>
      <c r="L13" s="2">
        <v>5</v>
      </c>
      <c r="M13">
        <v>39</v>
      </c>
      <c r="N13" s="2">
        <v>70</v>
      </c>
      <c r="O13" s="4">
        <f t="shared" si="3"/>
        <v>10</v>
      </c>
      <c r="P13">
        <f t="shared" si="4"/>
        <v>20</v>
      </c>
      <c r="Q13">
        <f t="shared" si="5"/>
        <v>45</v>
      </c>
      <c r="R13">
        <f t="shared" si="6"/>
        <v>30</v>
      </c>
      <c r="S13" s="6"/>
      <c r="U13" s="5">
        <f t="shared" si="7"/>
        <v>16.103301580289536</v>
      </c>
      <c r="V13" s="5">
        <f t="shared" si="8"/>
        <v>26.25</v>
      </c>
      <c r="W13" s="5"/>
      <c r="X13" s="5"/>
      <c r="Y13" s="5">
        <f t="shared" si="9"/>
        <v>14.930394055974098</v>
      </c>
    </row>
    <row r="14" spans="1:25" x14ac:dyDescent="0.2">
      <c r="A14">
        <v>13</v>
      </c>
      <c r="B14" s="1">
        <v>-111.98421519999999</v>
      </c>
      <c r="C14" s="1">
        <v>41.750303099999996</v>
      </c>
      <c r="D14">
        <f t="shared" si="0"/>
        <v>0</v>
      </c>
      <c r="E14">
        <f t="shared" si="1"/>
        <v>0</v>
      </c>
      <c r="F14">
        <f t="shared" si="2"/>
        <v>0</v>
      </c>
      <c r="G14">
        <v>10</v>
      </c>
      <c r="H14" s="2">
        <v>20</v>
      </c>
      <c r="I14">
        <v>15</v>
      </c>
      <c r="J14" s="2">
        <v>70</v>
      </c>
      <c r="K14">
        <v>40</v>
      </c>
      <c r="L14" s="2">
        <v>10</v>
      </c>
      <c r="M14">
        <v>40</v>
      </c>
      <c r="N14" s="2">
        <v>80</v>
      </c>
      <c r="O14" s="4">
        <f t="shared" si="3"/>
        <v>60</v>
      </c>
      <c r="P14">
        <f t="shared" si="4"/>
        <v>30</v>
      </c>
      <c r="Q14">
        <f t="shared" si="5"/>
        <v>50</v>
      </c>
      <c r="R14">
        <f t="shared" si="6"/>
        <v>40</v>
      </c>
      <c r="S14" s="6"/>
      <c r="U14" s="5">
        <f t="shared" si="7"/>
        <v>0</v>
      </c>
      <c r="V14" s="5">
        <f t="shared" si="8"/>
        <v>45</v>
      </c>
      <c r="W14" s="5"/>
      <c r="X14" s="5"/>
      <c r="Y14" s="5">
        <f t="shared" si="9"/>
        <v>12.909944487358056</v>
      </c>
    </row>
    <row r="15" spans="1:25" x14ac:dyDescent="0.2">
      <c r="S15" s="6"/>
    </row>
    <row r="16" spans="1:25" x14ac:dyDescent="0.2">
      <c r="B16" t="s">
        <v>3</v>
      </c>
      <c r="C16" t="s">
        <v>7</v>
      </c>
      <c r="D16" t="s">
        <v>8</v>
      </c>
      <c r="F16" t="s">
        <v>18</v>
      </c>
      <c r="S16" s="6"/>
    </row>
    <row r="17" spans="2:19" x14ac:dyDescent="0.2">
      <c r="B17">
        <v>6370477</v>
      </c>
      <c r="C17">
        <f>ATAN(C18)</f>
        <v>5.6926894192389707E-2</v>
      </c>
      <c r="D17">
        <f>DEGREES(C17)</f>
        <v>3.2616707780117271</v>
      </c>
      <c r="F17" cm="1">
        <f t="array" ref="F17">(AVERAGE(J2:J14-H2:H14)+AVERAGE(N2:N14-L2:L14))/2</f>
        <v>80.038461538461547</v>
      </c>
      <c r="S17" s="6"/>
    </row>
    <row r="18" spans="2:19" x14ac:dyDescent="0.2">
      <c r="B18" t="s">
        <v>6</v>
      </c>
      <c r="C18" cm="1">
        <f t="array" ref="C18:D18">LINEST(D2:D14,E2:E14)</f>
        <v>5.6988467793276654E-2</v>
      </c>
      <c r="D18">
        <v>6.2921449683061104</v>
      </c>
      <c r="F18">
        <v>40</v>
      </c>
      <c r="S18" s="6"/>
    </row>
    <row r="19" spans="2:19" s="6" customFormat="1" x14ac:dyDescent="0.2"/>
    <row r="20" spans="2:19" x14ac:dyDescent="0.2">
      <c r="P20">
        <f>I2-G2</f>
        <v>22</v>
      </c>
      <c r="Q20" s="3">
        <f>P2-O2</f>
        <v>21</v>
      </c>
    </row>
    <row r="21" spans="2:19" x14ac:dyDescent="0.2">
      <c r="P21">
        <f t="shared" ref="P21:P32" si="10">I3-G3</f>
        <v>20</v>
      </c>
      <c r="Q21" s="3">
        <f t="shared" ref="Q21:Q32" si="11">P3-O3</f>
        <v>-10</v>
      </c>
    </row>
    <row r="22" spans="2:19" x14ac:dyDescent="0.2">
      <c r="P22">
        <f t="shared" si="10"/>
        <v>19</v>
      </c>
      <c r="Q22" s="3">
        <f t="shared" si="11"/>
        <v>-50</v>
      </c>
    </row>
    <row r="23" spans="2:19" x14ac:dyDescent="0.2">
      <c r="B23">
        <v>250.49251914524854</v>
      </c>
      <c r="C23">
        <v>-46</v>
      </c>
      <c r="D23">
        <v>55</v>
      </c>
      <c r="E23">
        <v>-25</v>
      </c>
      <c r="F23">
        <v>30</v>
      </c>
      <c r="P23">
        <f t="shared" si="10"/>
        <v>18</v>
      </c>
      <c r="Q23" s="3">
        <f t="shared" si="11"/>
        <v>-50</v>
      </c>
    </row>
    <row r="24" spans="2:19" x14ac:dyDescent="0.2">
      <c r="B24">
        <v>228.36730032472346</v>
      </c>
      <c r="C24">
        <v>-20</v>
      </c>
      <c r="D24">
        <v>50</v>
      </c>
      <c r="E24">
        <v>0</v>
      </c>
      <c r="F24">
        <v>60</v>
      </c>
      <c r="P24">
        <f t="shared" si="10"/>
        <v>16</v>
      </c>
      <c r="Q24" s="3">
        <f t="shared" si="11"/>
        <v>10</v>
      </c>
    </row>
    <row r="25" spans="2:19" x14ac:dyDescent="0.2">
      <c r="B25">
        <v>204.23837271219401</v>
      </c>
      <c r="C25">
        <v>30</v>
      </c>
      <c r="D25">
        <v>60</v>
      </c>
      <c r="E25">
        <v>-70</v>
      </c>
      <c r="F25">
        <v>50</v>
      </c>
      <c r="P25">
        <f t="shared" si="10"/>
        <v>14</v>
      </c>
      <c r="Q25" s="3">
        <f t="shared" si="11"/>
        <v>-20</v>
      </c>
    </row>
    <row r="26" spans="2:19" x14ac:dyDescent="0.2">
      <c r="B26">
        <v>183.58052193966174</v>
      </c>
      <c r="C26">
        <v>0</v>
      </c>
      <c r="D26">
        <v>30</v>
      </c>
      <c r="E26">
        <v>5</v>
      </c>
      <c r="F26">
        <v>55</v>
      </c>
      <c r="P26">
        <f t="shared" si="10"/>
        <v>12</v>
      </c>
      <c r="Q26" s="3">
        <f t="shared" si="11"/>
        <v>5</v>
      </c>
    </row>
    <row r="27" spans="2:19" x14ac:dyDescent="0.2">
      <c r="B27">
        <v>163.85078920755433</v>
      </c>
      <c r="C27">
        <v>-30</v>
      </c>
      <c r="D27">
        <v>60</v>
      </c>
      <c r="E27">
        <v>-15</v>
      </c>
      <c r="F27">
        <v>40</v>
      </c>
      <c r="P27">
        <f t="shared" si="10"/>
        <v>11</v>
      </c>
      <c r="Q27" s="3">
        <f t="shared" si="11"/>
        <v>15</v>
      </c>
    </row>
    <row r="28" spans="2:19" x14ac:dyDescent="0.2">
      <c r="B28">
        <v>139.80399569045375</v>
      </c>
      <c r="C28">
        <v>-10</v>
      </c>
      <c r="D28">
        <v>50</v>
      </c>
      <c r="E28">
        <v>-120</v>
      </c>
      <c r="F28">
        <v>-20</v>
      </c>
      <c r="P28">
        <f t="shared" si="10"/>
        <v>10</v>
      </c>
      <c r="Q28" s="3">
        <f t="shared" si="11"/>
        <v>25</v>
      </c>
    </row>
    <row r="29" spans="2:19" x14ac:dyDescent="0.2">
      <c r="B29">
        <v>117.15957449020931</v>
      </c>
      <c r="C29">
        <v>-100</v>
      </c>
      <c r="D29">
        <v>-15</v>
      </c>
      <c r="E29">
        <v>-80</v>
      </c>
      <c r="F29">
        <v>5</v>
      </c>
      <c r="P29">
        <f t="shared" si="10"/>
        <v>9</v>
      </c>
      <c r="Q29" s="3">
        <f t="shared" si="11"/>
        <v>45</v>
      </c>
    </row>
    <row r="30" spans="2:19" x14ac:dyDescent="0.2">
      <c r="B30">
        <v>96.365389868557855</v>
      </c>
      <c r="C30">
        <v>-45</v>
      </c>
      <c r="D30">
        <v>50</v>
      </c>
      <c r="E30">
        <v>-35</v>
      </c>
      <c r="F30">
        <v>50</v>
      </c>
      <c r="P30">
        <f t="shared" si="10"/>
        <v>7</v>
      </c>
      <c r="Q30" s="3">
        <f t="shared" si="11"/>
        <v>50</v>
      </c>
    </row>
    <row r="31" spans="2:19" x14ac:dyDescent="0.2">
      <c r="B31">
        <v>77.362903124371641</v>
      </c>
      <c r="C31">
        <v>-50</v>
      </c>
      <c r="D31">
        <v>55</v>
      </c>
      <c r="E31">
        <v>-25</v>
      </c>
      <c r="F31">
        <v>55</v>
      </c>
      <c r="P31">
        <f t="shared" si="10"/>
        <v>6</v>
      </c>
      <c r="Q31" s="3">
        <f t="shared" si="11"/>
        <v>10</v>
      </c>
    </row>
    <row r="32" spans="2:19" x14ac:dyDescent="0.2">
      <c r="B32">
        <v>56.537680251158349</v>
      </c>
      <c r="C32">
        <v>-65</v>
      </c>
      <c r="D32">
        <v>60</v>
      </c>
      <c r="E32">
        <v>-55</v>
      </c>
      <c r="F32">
        <v>55</v>
      </c>
      <c r="P32">
        <f t="shared" si="10"/>
        <v>5</v>
      </c>
      <c r="Q32" s="3">
        <f t="shared" si="11"/>
        <v>-30</v>
      </c>
    </row>
    <row r="33" spans="2:17" x14ac:dyDescent="0.2">
      <c r="B33">
        <v>36.310714839688288</v>
      </c>
      <c r="C33">
        <v>-60</v>
      </c>
      <c r="D33">
        <v>70</v>
      </c>
      <c r="E33">
        <v>-5</v>
      </c>
      <c r="F33">
        <v>80</v>
      </c>
      <c r="P33">
        <f>K2-G2</f>
        <v>27</v>
      </c>
      <c r="Q33" s="3">
        <f>Q2-O2</f>
        <v>21</v>
      </c>
    </row>
    <row r="34" spans="2:17" x14ac:dyDescent="0.2">
      <c r="B34">
        <v>16.103301580289536</v>
      </c>
      <c r="C34">
        <v>-30</v>
      </c>
      <c r="D34">
        <v>60</v>
      </c>
      <c r="E34">
        <v>5</v>
      </c>
      <c r="F34">
        <v>70</v>
      </c>
      <c r="P34">
        <f t="shared" ref="P34:P45" si="12">K3-G3</f>
        <v>26</v>
      </c>
      <c r="Q34" s="3">
        <f t="shared" ref="Q34:Q45" si="13">Q3-O3</f>
        <v>20</v>
      </c>
    </row>
    <row r="35" spans="2:17" x14ac:dyDescent="0.2">
      <c r="B35">
        <v>0</v>
      </c>
      <c r="C35">
        <v>20</v>
      </c>
      <c r="D35">
        <v>70</v>
      </c>
      <c r="E35">
        <v>10</v>
      </c>
      <c r="F35">
        <v>80</v>
      </c>
      <c r="P35">
        <f t="shared" si="12"/>
        <v>27</v>
      </c>
      <c r="Q35" s="3">
        <f t="shared" si="13"/>
        <v>-100</v>
      </c>
    </row>
    <row r="36" spans="2:17" x14ac:dyDescent="0.2">
      <c r="P36">
        <f t="shared" si="12"/>
        <v>27</v>
      </c>
      <c r="Q36" s="3">
        <f t="shared" si="13"/>
        <v>5</v>
      </c>
    </row>
    <row r="37" spans="2:17" x14ac:dyDescent="0.2">
      <c r="P37">
        <f t="shared" si="12"/>
        <v>27</v>
      </c>
      <c r="Q37" s="3">
        <f t="shared" si="13"/>
        <v>15</v>
      </c>
    </row>
    <row r="38" spans="2:17" x14ac:dyDescent="0.2">
      <c r="P38">
        <f t="shared" si="12"/>
        <v>28</v>
      </c>
      <c r="Q38" s="3">
        <f t="shared" si="13"/>
        <v>-110</v>
      </c>
    </row>
    <row r="39" spans="2:17" x14ac:dyDescent="0.2">
      <c r="P39">
        <f t="shared" si="12"/>
        <v>28</v>
      </c>
      <c r="Q39" s="3">
        <f t="shared" si="13"/>
        <v>20</v>
      </c>
    </row>
    <row r="40" spans="2:17" x14ac:dyDescent="0.2">
      <c r="B40">
        <v>250.49251914524854</v>
      </c>
      <c r="C40">
        <v>-6</v>
      </c>
      <c r="D40">
        <v>15</v>
      </c>
      <c r="E40">
        <v>15</v>
      </c>
      <c r="F40">
        <v>-10</v>
      </c>
      <c r="P40">
        <f t="shared" si="12"/>
        <v>28</v>
      </c>
      <c r="Q40" s="3">
        <f t="shared" si="13"/>
        <v>10</v>
      </c>
    </row>
    <row r="41" spans="2:17" x14ac:dyDescent="0.2">
      <c r="B41">
        <v>228.36730032472346</v>
      </c>
      <c r="C41">
        <v>20</v>
      </c>
      <c r="D41">
        <v>10</v>
      </c>
      <c r="E41">
        <v>40</v>
      </c>
      <c r="F41">
        <v>20</v>
      </c>
      <c r="P41">
        <f t="shared" si="12"/>
        <v>29</v>
      </c>
      <c r="Q41" s="3">
        <f t="shared" si="13"/>
        <v>25</v>
      </c>
    </row>
    <row r="42" spans="2:17" x14ac:dyDescent="0.2">
      <c r="B42">
        <v>204.23837271219401</v>
      </c>
      <c r="C42">
        <v>70</v>
      </c>
      <c r="D42">
        <v>20</v>
      </c>
      <c r="E42">
        <v>-30</v>
      </c>
      <c r="F42">
        <v>10</v>
      </c>
      <c r="P42">
        <f t="shared" si="12"/>
        <v>28</v>
      </c>
      <c r="Q42" s="3">
        <f t="shared" si="13"/>
        <v>10</v>
      </c>
    </row>
    <row r="43" spans="2:17" x14ac:dyDescent="0.2">
      <c r="B43">
        <v>183.58052193966174</v>
      </c>
      <c r="C43">
        <v>40</v>
      </c>
      <c r="D43">
        <v>-10</v>
      </c>
      <c r="E43">
        <v>45</v>
      </c>
      <c r="F43">
        <v>15</v>
      </c>
      <c r="P43">
        <f t="shared" si="12"/>
        <v>29</v>
      </c>
      <c r="Q43" s="3">
        <f t="shared" si="13"/>
        <v>55</v>
      </c>
    </row>
    <row r="44" spans="2:17" x14ac:dyDescent="0.2">
      <c r="B44">
        <v>163.85078920755433</v>
      </c>
      <c r="C44">
        <v>10</v>
      </c>
      <c r="D44">
        <v>20</v>
      </c>
      <c r="E44">
        <v>25</v>
      </c>
      <c r="F44">
        <v>0</v>
      </c>
      <c r="P44">
        <f t="shared" si="12"/>
        <v>29</v>
      </c>
      <c r="Q44" s="3">
        <f t="shared" si="13"/>
        <v>35</v>
      </c>
    </row>
    <row r="45" spans="2:17" x14ac:dyDescent="0.2">
      <c r="B45">
        <v>139.80399569045375</v>
      </c>
      <c r="C45">
        <v>30</v>
      </c>
      <c r="D45">
        <v>10</v>
      </c>
      <c r="E45">
        <v>-80</v>
      </c>
      <c r="F45">
        <v>-60</v>
      </c>
      <c r="P45">
        <f t="shared" si="12"/>
        <v>30</v>
      </c>
      <c r="Q45" s="3">
        <f t="shared" si="13"/>
        <v>-10</v>
      </c>
    </row>
    <row r="46" spans="2:17" x14ac:dyDescent="0.2">
      <c r="B46">
        <v>117.15957449020931</v>
      </c>
      <c r="C46">
        <v>-60</v>
      </c>
      <c r="D46">
        <v>-55</v>
      </c>
      <c r="E46">
        <v>-40</v>
      </c>
      <c r="F46">
        <v>-35</v>
      </c>
      <c r="P46">
        <f>M2-G2</f>
        <v>27</v>
      </c>
      <c r="Q46" s="3">
        <f>R2-O2</f>
        <v>-4</v>
      </c>
    </row>
    <row r="47" spans="2:17" x14ac:dyDescent="0.2">
      <c r="B47">
        <v>96.365389868557855</v>
      </c>
      <c r="C47">
        <v>-5</v>
      </c>
      <c r="D47">
        <v>10</v>
      </c>
      <c r="E47">
        <v>5</v>
      </c>
      <c r="F47">
        <v>10</v>
      </c>
      <c r="P47">
        <f t="shared" ref="P47:P58" si="14">M3-G3</f>
        <v>26</v>
      </c>
      <c r="Q47" s="3">
        <f t="shared" ref="Q47:Q58" si="15">R3-O3</f>
        <v>0</v>
      </c>
    </row>
    <row r="48" spans="2:17" x14ac:dyDescent="0.2">
      <c r="B48">
        <v>77.362903124371641</v>
      </c>
      <c r="C48">
        <v>-10</v>
      </c>
      <c r="D48">
        <v>15</v>
      </c>
      <c r="E48">
        <v>15</v>
      </c>
      <c r="F48">
        <v>15</v>
      </c>
      <c r="P48">
        <f t="shared" si="14"/>
        <v>27</v>
      </c>
      <c r="Q48" s="3">
        <f t="shared" si="15"/>
        <v>-60</v>
      </c>
    </row>
    <row r="49" spans="2:17" x14ac:dyDescent="0.2">
      <c r="B49">
        <v>56.537680251158349</v>
      </c>
      <c r="C49">
        <v>-25</v>
      </c>
      <c r="D49">
        <v>20</v>
      </c>
      <c r="E49">
        <v>-15</v>
      </c>
      <c r="F49">
        <v>15</v>
      </c>
      <c r="P49">
        <f t="shared" si="14"/>
        <v>27</v>
      </c>
      <c r="Q49" s="3">
        <f t="shared" si="15"/>
        <v>-25</v>
      </c>
    </row>
    <row r="50" spans="2:17" x14ac:dyDescent="0.2">
      <c r="B50">
        <v>36.310714839688288</v>
      </c>
      <c r="C50">
        <v>-20</v>
      </c>
      <c r="D50">
        <v>30</v>
      </c>
      <c r="E50">
        <v>35</v>
      </c>
      <c r="F50">
        <v>40</v>
      </c>
      <c r="P50">
        <f t="shared" si="14"/>
        <v>27</v>
      </c>
      <c r="Q50" s="3">
        <f t="shared" si="15"/>
        <v>-10</v>
      </c>
    </row>
    <row r="51" spans="2:17" x14ac:dyDescent="0.2">
      <c r="B51">
        <v>16.103301580289536</v>
      </c>
      <c r="C51">
        <v>10</v>
      </c>
      <c r="D51">
        <v>20</v>
      </c>
      <c r="E51">
        <v>45</v>
      </c>
      <c r="F51">
        <v>30</v>
      </c>
      <c r="P51">
        <f t="shared" si="14"/>
        <v>28</v>
      </c>
      <c r="Q51" s="3">
        <f t="shared" si="15"/>
        <v>-90</v>
      </c>
    </row>
    <row r="52" spans="2:17" x14ac:dyDescent="0.2">
      <c r="B52">
        <v>0</v>
      </c>
      <c r="C52">
        <v>60</v>
      </c>
      <c r="D52">
        <v>30</v>
      </c>
      <c r="E52">
        <v>50</v>
      </c>
      <c r="F52">
        <v>40</v>
      </c>
      <c r="P52">
        <f t="shared" si="14"/>
        <v>28</v>
      </c>
      <c r="Q52" s="3">
        <f t="shared" si="15"/>
        <v>25</v>
      </c>
    </row>
    <row r="53" spans="2:17" x14ac:dyDescent="0.2">
      <c r="P53">
        <f t="shared" si="14"/>
        <v>28</v>
      </c>
      <c r="Q53" s="3">
        <f t="shared" si="15"/>
        <v>15</v>
      </c>
    </row>
    <row r="54" spans="2:17" x14ac:dyDescent="0.2">
      <c r="P54">
        <f t="shared" si="14"/>
        <v>29</v>
      </c>
      <c r="Q54" s="3">
        <f t="shared" si="15"/>
        <v>25</v>
      </c>
    </row>
    <row r="55" spans="2:17" x14ac:dyDescent="0.2">
      <c r="P55">
        <f t="shared" si="14"/>
        <v>28</v>
      </c>
      <c r="Q55" s="3">
        <f t="shared" si="15"/>
        <v>40</v>
      </c>
    </row>
    <row r="56" spans="2:17" x14ac:dyDescent="0.2">
      <c r="P56">
        <f t="shared" si="14"/>
        <v>29</v>
      </c>
      <c r="Q56" s="3">
        <f t="shared" si="15"/>
        <v>60</v>
      </c>
    </row>
    <row r="57" spans="2:17" x14ac:dyDescent="0.2">
      <c r="P57">
        <f t="shared" si="14"/>
        <v>29</v>
      </c>
      <c r="Q57" s="3">
        <f t="shared" si="15"/>
        <v>20</v>
      </c>
    </row>
    <row r="58" spans="2:17" x14ac:dyDescent="0.2">
      <c r="P58">
        <f t="shared" si="14"/>
        <v>30</v>
      </c>
      <c r="Q58" s="3">
        <f t="shared" si="15"/>
        <v>-20</v>
      </c>
    </row>
    <row r="59" spans="2:17" x14ac:dyDescent="0.2">
      <c r="P59">
        <f>K2-I2</f>
        <v>5</v>
      </c>
      <c r="Q59" s="3">
        <f>Q2-P2</f>
        <v>0</v>
      </c>
    </row>
    <row r="60" spans="2:17" x14ac:dyDescent="0.2">
      <c r="P60">
        <f t="shared" ref="P60:P71" si="16">K3-I3</f>
        <v>6</v>
      </c>
      <c r="Q60" s="3">
        <f t="shared" ref="Q60:Q71" si="17">Q3-P3</f>
        <v>30</v>
      </c>
    </row>
    <row r="61" spans="2:17" x14ac:dyDescent="0.2">
      <c r="P61">
        <f t="shared" si="16"/>
        <v>8</v>
      </c>
      <c r="Q61" s="3">
        <f t="shared" si="17"/>
        <v>-50</v>
      </c>
    </row>
    <row r="62" spans="2:17" x14ac:dyDescent="0.2">
      <c r="P62">
        <f t="shared" si="16"/>
        <v>9</v>
      </c>
      <c r="Q62" s="3">
        <f t="shared" si="17"/>
        <v>55</v>
      </c>
    </row>
    <row r="63" spans="2:17" x14ac:dyDescent="0.2">
      <c r="P63">
        <f t="shared" si="16"/>
        <v>11</v>
      </c>
      <c r="Q63" s="3">
        <f t="shared" si="17"/>
        <v>5</v>
      </c>
    </row>
    <row r="64" spans="2:17" x14ac:dyDescent="0.2">
      <c r="P64">
        <f t="shared" si="16"/>
        <v>14</v>
      </c>
      <c r="Q64" s="3">
        <f t="shared" si="17"/>
        <v>-90</v>
      </c>
    </row>
    <row r="65" spans="16:17" x14ac:dyDescent="0.2">
      <c r="P65">
        <f t="shared" si="16"/>
        <v>16</v>
      </c>
      <c r="Q65" s="3">
        <f t="shared" si="17"/>
        <v>15</v>
      </c>
    </row>
    <row r="66" spans="16:17" x14ac:dyDescent="0.2">
      <c r="P66">
        <f t="shared" si="16"/>
        <v>17</v>
      </c>
      <c r="Q66" s="3">
        <f t="shared" si="17"/>
        <v>-5</v>
      </c>
    </row>
    <row r="67" spans="16:17" x14ac:dyDescent="0.2">
      <c r="P67">
        <f t="shared" si="16"/>
        <v>19</v>
      </c>
      <c r="Q67" s="3">
        <f t="shared" si="17"/>
        <v>0</v>
      </c>
    </row>
    <row r="68" spans="16:17" x14ac:dyDescent="0.2">
      <c r="P68">
        <f t="shared" si="16"/>
        <v>19</v>
      </c>
      <c r="Q68" s="3">
        <f t="shared" si="17"/>
        <v>-35</v>
      </c>
    </row>
    <row r="69" spans="16:17" x14ac:dyDescent="0.2">
      <c r="P69">
        <f t="shared" si="16"/>
        <v>22</v>
      </c>
      <c r="Q69" s="3">
        <f t="shared" si="17"/>
        <v>5</v>
      </c>
    </row>
    <row r="70" spans="16:17" x14ac:dyDescent="0.2">
      <c r="P70">
        <f t="shared" si="16"/>
        <v>23</v>
      </c>
      <c r="Q70" s="3">
        <f t="shared" si="17"/>
        <v>25</v>
      </c>
    </row>
    <row r="71" spans="16:17" x14ac:dyDescent="0.2">
      <c r="P71">
        <f t="shared" si="16"/>
        <v>25</v>
      </c>
      <c r="Q71" s="3">
        <f t="shared" si="17"/>
        <v>20</v>
      </c>
    </row>
    <row r="72" spans="16:17" x14ac:dyDescent="0.2">
      <c r="P72">
        <f>M2-I2</f>
        <v>5</v>
      </c>
      <c r="Q72" s="3">
        <f>R2-P2</f>
        <v>-25</v>
      </c>
    </row>
    <row r="73" spans="16:17" x14ac:dyDescent="0.2">
      <c r="P73">
        <f t="shared" ref="P73:P84" si="18">M3-I3</f>
        <v>6</v>
      </c>
      <c r="Q73" s="3">
        <f t="shared" ref="Q73:Q84" si="19">R3-P3</f>
        <v>10</v>
      </c>
    </row>
    <row r="74" spans="16:17" x14ac:dyDescent="0.2">
      <c r="P74">
        <f t="shared" si="18"/>
        <v>8</v>
      </c>
      <c r="Q74" s="3">
        <f t="shared" si="19"/>
        <v>-10</v>
      </c>
    </row>
    <row r="75" spans="16:17" x14ac:dyDescent="0.2">
      <c r="P75">
        <f t="shared" si="18"/>
        <v>9</v>
      </c>
      <c r="Q75" s="3">
        <f t="shared" si="19"/>
        <v>25</v>
      </c>
    </row>
    <row r="76" spans="16:17" x14ac:dyDescent="0.2">
      <c r="P76">
        <f t="shared" si="18"/>
        <v>11</v>
      </c>
      <c r="Q76" s="3">
        <f t="shared" si="19"/>
        <v>-20</v>
      </c>
    </row>
    <row r="77" spans="16:17" x14ac:dyDescent="0.2">
      <c r="P77">
        <f t="shared" si="18"/>
        <v>14</v>
      </c>
      <c r="Q77" s="3">
        <f t="shared" si="19"/>
        <v>-70</v>
      </c>
    </row>
    <row r="78" spans="16:17" x14ac:dyDescent="0.2">
      <c r="P78">
        <f t="shared" si="18"/>
        <v>16</v>
      </c>
      <c r="Q78" s="3">
        <f t="shared" si="19"/>
        <v>20</v>
      </c>
    </row>
    <row r="79" spans="16:17" x14ac:dyDescent="0.2">
      <c r="P79">
        <f t="shared" si="18"/>
        <v>17</v>
      </c>
      <c r="Q79" s="3">
        <f t="shared" si="19"/>
        <v>0</v>
      </c>
    </row>
    <row r="80" spans="16:17" x14ac:dyDescent="0.2">
      <c r="P80">
        <f t="shared" si="18"/>
        <v>19</v>
      </c>
      <c r="Q80" s="3">
        <f t="shared" si="19"/>
        <v>0</v>
      </c>
    </row>
    <row r="81" spans="16:17" x14ac:dyDescent="0.2">
      <c r="P81">
        <f t="shared" si="18"/>
        <v>19</v>
      </c>
      <c r="Q81" s="3">
        <f t="shared" si="19"/>
        <v>-5</v>
      </c>
    </row>
    <row r="82" spans="16:17" x14ac:dyDescent="0.2">
      <c r="P82">
        <f t="shared" si="18"/>
        <v>22</v>
      </c>
      <c r="Q82" s="3">
        <f t="shared" si="19"/>
        <v>10</v>
      </c>
    </row>
    <row r="83" spans="16:17" x14ac:dyDescent="0.2">
      <c r="P83">
        <f t="shared" si="18"/>
        <v>23</v>
      </c>
      <c r="Q83" s="3">
        <f t="shared" si="19"/>
        <v>10</v>
      </c>
    </row>
    <row r="84" spans="16:17" x14ac:dyDescent="0.2">
      <c r="P84">
        <f t="shared" si="18"/>
        <v>25</v>
      </c>
      <c r="Q84" s="3">
        <f t="shared" si="19"/>
        <v>10</v>
      </c>
    </row>
    <row r="85" spans="16:17" x14ac:dyDescent="0.2">
      <c r="P85" t="s">
        <v>23</v>
      </c>
    </row>
    <row r="86" spans="16:17" x14ac:dyDescent="0.2">
      <c r="P86" cm="1">
        <f t="array" ref="P86:Q86">LINEST(Q20:Q84,P20:P84)</f>
        <v>-9.3830881173086124E-4</v>
      </c>
      <c r="Q86">
        <v>-1.1660946122238354</v>
      </c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Jared Christensen</dc:creator>
  <cp:lastModifiedBy>Microsoft Office User</cp:lastModifiedBy>
  <dcterms:created xsi:type="dcterms:W3CDTF">2023-04-16T22:19:25Z</dcterms:created>
  <dcterms:modified xsi:type="dcterms:W3CDTF">2023-04-19T21:19:18Z</dcterms:modified>
</cp:coreProperties>
</file>