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onylowry/Desktop/Aconcagua/Courses/Applied_Geophysics/AppGeo_26/SmithfieldDryCanyon/"/>
    </mc:Choice>
  </mc:AlternateContent>
  <xr:revisionPtr revIDLastSave="0" documentId="13_ncr:1_{49071EA2-9A1A-AC4E-BA5B-0B35A2E92F6E}" xr6:coauthVersionLast="47" xr6:coauthVersionMax="47" xr10:uidLastSave="{00000000-0000-0000-0000-000000000000}"/>
  <bookViews>
    <workbookView xWindow="700" yWindow="500" windowWidth="49500" windowHeight="28300" xr2:uid="{42A63BE7-BC1C-4578-8447-358977372E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1" i="1" l="1"/>
  <c r="I62" i="1"/>
  <c r="I63" i="1"/>
  <c r="I64" i="1"/>
  <c r="I65" i="1"/>
  <c r="I66" i="1"/>
  <c r="I67" i="1"/>
  <c r="I68" i="1"/>
  <c r="I69" i="1"/>
  <c r="I70" i="1"/>
  <c r="I71" i="1"/>
  <c r="I60" i="1"/>
  <c r="H61" i="1"/>
  <c r="H62" i="1"/>
  <c r="H63" i="1"/>
  <c r="H64" i="1"/>
  <c r="H65" i="1"/>
  <c r="H66" i="1"/>
  <c r="H67" i="1"/>
  <c r="H68" i="1"/>
  <c r="H69" i="1"/>
  <c r="H70" i="1"/>
  <c r="H71" i="1"/>
  <c r="H60" i="1"/>
  <c r="E61" i="1"/>
  <c r="E62" i="1"/>
  <c r="E63" i="1"/>
  <c r="E64" i="1"/>
  <c r="E65" i="1"/>
  <c r="E66" i="1"/>
  <c r="E67" i="1"/>
  <c r="E68" i="1"/>
  <c r="E69" i="1"/>
  <c r="E70" i="1"/>
  <c r="E71" i="1"/>
  <c r="E60" i="1"/>
  <c r="D61" i="1"/>
  <c r="D62" i="1"/>
  <c r="D63" i="1"/>
  <c r="D64" i="1"/>
  <c r="D65" i="1"/>
  <c r="D66" i="1"/>
  <c r="D67" i="1"/>
  <c r="D68" i="1"/>
  <c r="D69" i="1"/>
  <c r="D70" i="1"/>
  <c r="D71" i="1"/>
  <c r="D60" i="1"/>
  <c r="I25" i="1"/>
  <c r="I26" i="1"/>
  <c r="I27" i="1"/>
  <c r="I28" i="1"/>
  <c r="I29" i="1"/>
  <c r="I30" i="1"/>
  <c r="I31" i="1"/>
  <c r="I32" i="1"/>
  <c r="I33" i="1"/>
  <c r="I34" i="1"/>
  <c r="I35" i="1"/>
  <c r="I24" i="1"/>
  <c r="H25" i="1"/>
  <c r="T66" i="1" s="1"/>
  <c r="H26" i="1"/>
  <c r="T31" i="1" s="1"/>
  <c r="H27" i="1"/>
  <c r="T68" i="1" s="1"/>
  <c r="H28" i="1"/>
  <c r="T69" i="1" s="1"/>
  <c r="H29" i="1"/>
  <c r="T70" i="1" s="1"/>
  <c r="H30" i="1"/>
  <c r="T71" i="1" s="1"/>
  <c r="H31" i="1"/>
  <c r="T72" i="1" s="1"/>
  <c r="H32" i="1"/>
  <c r="T73" i="1" s="1"/>
  <c r="H33" i="1"/>
  <c r="T74" i="1" s="1"/>
  <c r="H34" i="1"/>
  <c r="T75" i="1" s="1"/>
  <c r="H35" i="1"/>
  <c r="T76" i="1" s="1"/>
  <c r="H24" i="1"/>
  <c r="T65" i="1" s="1"/>
  <c r="E25" i="1"/>
  <c r="E26" i="1"/>
  <c r="E27" i="1"/>
  <c r="E28" i="1"/>
  <c r="E29" i="1"/>
  <c r="E30" i="1"/>
  <c r="E31" i="1"/>
  <c r="E32" i="1"/>
  <c r="E33" i="1"/>
  <c r="E34" i="1"/>
  <c r="E35" i="1"/>
  <c r="E24" i="1"/>
  <c r="D25" i="1"/>
  <c r="D26" i="1"/>
  <c r="D27" i="1"/>
  <c r="D28" i="1"/>
  <c r="D29" i="1"/>
  <c r="D30" i="1"/>
  <c r="D31" i="1"/>
  <c r="D32" i="1"/>
  <c r="D33" i="1"/>
  <c r="D34" i="1"/>
  <c r="D35" i="1"/>
  <c r="D24" i="1"/>
  <c r="T37" i="1" l="1"/>
  <c r="T55" i="1"/>
  <c r="T16" i="1"/>
  <c r="T10" i="1"/>
  <c r="T28" i="1"/>
  <c r="T22" i="1"/>
  <c r="T40" i="1"/>
  <c r="T34" i="1"/>
  <c r="T52" i="1"/>
  <c r="T46" i="1"/>
  <c r="T64" i="1"/>
  <c r="T58" i="1"/>
  <c r="T7" i="1"/>
  <c r="T43" i="1"/>
  <c r="T15" i="1"/>
  <c r="T9" i="1"/>
  <c r="T27" i="1"/>
  <c r="T21" i="1"/>
  <c r="T39" i="1"/>
  <c r="T33" i="1"/>
  <c r="T51" i="1"/>
  <c r="T45" i="1"/>
  <c r="T63" i="1"/>
  <c r="T57" i="1"/>
  <c r="T25" i="1"/>
  <c r="T49" i="1"/>
  <c r="T67" i="1"/>
  <c r="T14" i="1"/>
  <c r="T8" i="1"/>
  <c r="T26" i="1"/>
  <c r="T20" i="1"/>
  <c r="T38" i="1"/>
  <c r="T32" i="1"/>
  <c r="T50" i="1"/>
  <c r="T44" i="1"/>
  <c r="T62" i="1"/>
  <c r="T56" i="1"/>
  <c r="T19" i="1"/>
  <c r="T61" i="1"/>
  <c r="T12" i="1"/>
  <c r="T6" i="1"/>
  <c r="T24" i="1"/>
  <c r="T18" i="1"/>
  <c r="T36" i="1"/>
  <c r="T30" i="1"/>
  <c r="T48" i="1"/>
  <c r="T42" i="1"/>
  <c r="T60" i="1"/>
  <c r="T54" i="1"/>
  <c r="T13" i="1"/>
  <c r="T5" i="1"/>
  <c r="T11" i="1"/>
  <c r="T17" i="1"/>
  <c r="T23" i="1"/>
  <c r="T29" i="1"/>
  <c r="T35" i="1"/>
  <c r="T41" i="1"/>
  <c r="T47" i="1"/>
  <c r="T53" i="1"/>
  <c r="T59" i="1"/>
  <c r="V33" i="1" l="1" a="1"/>
  <c r="V33" i="1" s="1"/>
  <c r="U6" i="1" l="1"/>
  <c r="U12" i="1"/>
  <c r="U18" i="1"/>
  <c r="U24" i="1"/>
  <c r="U30" i="1"/>
  <c r="U36" i="1"/>
  <c r="U42" i="1"/>
  <c r="U48" i="1"/>
  <c r="U54" i="1"/>
  <c r="U60" i="1"/>
  <c r="U66" i="1"/>
  <c r="U72" i="1"/>
  <c r="U26" i="1"/>
  <c r="U50" i="1"/>
  <c r="U7" i="1"/>
  <c r="U13" i="1"/>
  <c r="U19" i="1"/>
  <c r="U25" i="1"/>
  <c r="U31" i="1"/>
  <c r="U37" i="1"/>
  <c r="U43" i="1"/>
  <c r="U49" i="1"/>
  <c r="U55" i="1"/>
  <c r="U61" i="1"/>
  <c r="U67" i="1"/>
  <c r="U73" i="1"/>
  <c r="U14" i="1"/>
  <c r="U68" i="1"/>
  <c r="U8" i="1"/>
  <c r="U9" i="1"/>
  <c r="U15" i="1"/>
  <c r="U21" i="1"/>
  <c r="U27" i="1"/>
  <c r="U33" i="1"/>
  <c r="U39" i="1"/>
  <c r="U45" i="1"/>
  <c r="U51" i="1"/>
  <c r="U57" i="1"/>
  <c r="U63" i="1"/>
  <c r="U69" i="1"/>
  <c r="U75" i="1"/>
  <c r="U32" i="1"/>
  <c r="U56" i="1"/>
  <c r="U10" i="1"/>
  <c r="U16" i="1"/>
  <c r="U22" i="1"/>
  <c r="U28" i="1"/>
  <c r="U34" i="1"/>
  <c r="U40" i="1"/>
  <c r="U46" i="1"/>
  <c r="U52" i="1"/>
  <c r="U58" i="1"/>
  <c r="U64" i="1"/>
  <c r="U70" i="1"/>
  <c r="U76" i="1"/>
  <c r="U38" i="1"/>
  <c r="U44" i="1"/>
  <c r="U74" i="1"/>
  <c r="U11" i="1"/>
  <c r="U17" i="1"/>
  <c r="U23" i="1"/>
  <c r="U29" i="1"/>
  <c r="U35" i="1"/>
  <c r="U41" i="1"/>
  <c r="U47" i="1"/>
  <c r="U53" i="1"/>
  <c r="U59" i="1"/>
  <c r="U65" i="1"/>
  <c r="U71" i="1"/>
  <c r="U5" i="1"/>
  <c r="U20" i="1"/>
  <c r="U6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<sst xmlns="http://schemas.openxmlformats.org/spreadsheetml/2006/main" count="50" uniqueCount="29">
  <si>
    <t>Time</t>
  </si>
  <si>
    <t>Reading</t>
  </si>
  <si>
    <t>1-N</t>
  </si>
  <si>
    <t>2-N</t>
  </si>
  <si>
    <t>3-S</t>
  </si>
  <si>
    <t>4-S</t>
  </si>
  <si>
    <t>5-S</t>
  </si>
  <si>
    <t>Station</t>
  </si>
  <si>
    <t>6-S*</t>
  </si>
  <si>
    <t>(Times in italic are estimates based on subsequent runs)</t>
  </si>
  <si>
    <t>* Storm arrived during recording 6-S</t>
  </si>
  <si>
    <t>Run #</t>
  </si>
  <si>
    <t>Digital compass reading along line of measurement :</t>
  </si>
  <si>
    <t>Physical compass reading along line of measurement:</t>
  </si>
  <si>
    <t>End GPS:</t>
  </si>
  <si>
    <t xml:space="preserve">Start GPS: </t>
  </si>
  <si>
    <t>41°49'48.91" N,   111°46'35.09" W</t>
  </si>
  <si>
    <t>41°49'47.10" N,    111°46'41.47" W</t>
  </si>
  <si>
    <t>66° NE</t>
  </si>
  <si>
    <t>70° NE</t>
  </si>
  <si>
    <t>Distance</t>
  </si>
  <si>
    <t>Mean (all)</t>
  </si>
  <si>
    <t>StDev (all)</t>
  </si>
  <si>
    <t>Mean (3-6)</t>
  </si>
  <si>
    <t>StDev (3-6)</t>
  </si>
  <si>
    <t>Deviation</t>
  </si>
  <si>
    <t>Line fit</t>
  </si>
  <si>
    <t>Drift model</t>
  </si>
  <si>
    <t>Drift corrected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</si>
</sst>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20" fontId="0" fillId="0" borderId="0" xfId="0" applyNumberFormat="1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20" fontId="2" fillId="0" borderId="1" xfId="0" applyNumberFormat="1" applyFont="1" applyBorder="1"/>
    <xf numFmtId="20" fontId="0" fillId="0" borderId="1" xfId="0" applyNumberFormat="1" applyBorder="1"/>
    <xf numFmtId="0" fontId="0" fillId="0" borderId="0" xfId="0" applyAlignment="1">
      <alignment horizontal="center"/>
    </xf>
    <xf numFmtId="0" fontId="1" fillId="0" borderId="1" xfId="0" applyFont="1" applyBorder="1"/>
    <xf numFmtId="2" fontId="0" fillId="0" borderId="0" xfId="0" applyNumberFormat="1"/>
    <xf numFmtId="168" fontId="0" fillId="0" borderId="0" xfId="0" applyNumberFormat="1"/>
    <xf numFmtId="0" fontId="0" fillId="2" borderId="0" xfId="0" applyFill="1"/>
    <xf numFmtId="168" fontId="0" fillId="2" borderId="0" xfId="0" applyNumberFormat="1" applyFill="1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5076424270495E-2"/>
          <c:y val="2.4957276422218944E-2"/>
          <c:w val="0.8683727651690597"/>
          <c:h val="0.86034688594079067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16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Sheet1!$E$24:$E$35</c:f>
                <c:numCache>
                  <c:formatCode>General</c:formatCode>
                  <c:ptCount val="12"/>
                  <c:pt idx="0">
                    <c:v>58.195074247453874</c:v>
                  </c:pt>
                  <c:pt idx="1">
                    <c:v>40.712405971644564</c:v>
                  </c:pt>
                  <c:pt idx="2">
                    <c:v>60.284049852897788</c:v>
                  </c:pt>
                  <c:pt idx="3">
                    <c:v>29.226129861250286</c:v>
                  </c:pt>
                  <c:pt idx="4">
                    <c:v>46.761807778000474</c:v>
                  </c:pt>
                  <c:pt idx="5">
                    <c:v>51.356596460435341</c:v>
                  </c:pt>
                  <c:pt idx="6">
                    <c:v>46.36809247747852</c:v>
                  </c:pt>
                  <c:pt idx="7">
                    <c:v>41.47288270665544</c:v>
                  </c:pt>
                  <c:pt idx="8">
                    <c:v>44.543985751913439</c:v>
                  </c:pt>
                  <c:pt idx="9">
                    <c:v>20.59530690877574</c:v>
                  </c:pt>
                  <c:pt idx="10">
                    <c:v>31.728010758108766</c:v>
                  </c:pt>
                  <c:pt idx="11">
                    <c:v>22.360679774997898</c:v>
                  </c:pt>
                </c:numCache>
              </c:numRef>
            </c:plus>
            <c:minus>
              <c:numRef>
                <c:f>Sheet1!$E$24:$E$35</c:f>
                <c:numCache>
                  <c:formatCode>General</c:formatCode>
                  <c:ptCount val="12"/>
                  <c:pt idx="0">
                    <c:v>58.195074247453874</c:v>
                  </c:pt>
                  <c:pt idx="1">
                    <c:v>40.712405971644564</c:v>
                  </c:pt>
                  <c:pt idx="2">
                    <c:v>60.284049852897788</c:v>
                  </c:pt>
                  <c:pt idx="3">
                    <c:v>29.226129861250286</c:v>
                  </c:pt>
                  <c:pt idx="4">
                    <c:v>46.761807778000474</c:v>
                  </c:pt>
                  <c:pt idx="5">
                    <c:v>51.356596460435341</c:v>
                  </c:pt>
                  <c:pt idx="6">
                    <c:v>46.36809247747852</c:v>
                  </c:pt>
                  <c:pt idx="7">
                    <c:v>41.47288270665544</c:v>
                  </c:pt>
                  <c:pt idx="8">
                    <c:v>44.543985751913439</c:v>
                  </c:pt>
                  <c:pt idx="9">
                    <c:v>20.59530690877574</c:v>
                  </c:pt>
                  <c:pt idx="10">
                    <c:v>31.728010758108766</c:v>
                  </c:pt>
                  <c:pt idx="11">
                    <c:v>22.360679774997898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Sheet1!$C$24:$C$35</c:f>
              <c:numCache>
                <c:formatCode>General</c:formatCode>
                <c:ptCount val="12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</c:numCache>
            </c:numRef>
          </c:xVal>
          <c:yVal>
            <c:numRef>
              <c:f>Sheet1!$D$24:$D$35</c:f>
              <c:numCache>
                <c:formatCode>0.0</c:formatCode>
                <c:ptCount val="12"/>
                <c:pt idx="0">
                  <c:v>151.66666666666666</c:v>
                </c:pt>
                <c:pt idx="1">
                  <c:v>132.5</c:v>
                </c:pt>
                <c:pt idx="2">
                  <c:v>134.16666666666666</c:v>
                </c:pt>
                <c:pt idx="3">
                  <c:v>135.83333333333334</c:v>
                </c:pt>
                <c:pt idx="4">
                  <c:v>118.33333333333333</c:v>
                </c:pt>
                <c:pt idx="5">
                  <c:v>132.5</c:v>
                </c:pt>
                <c:pt idx="6">
                  <c:v>105</c:v>
                </c:pt>
                <c:pt idx="7">
                  <c:v>105</c:v>
                </c:pt>
                <c:pt idx="8">
                  <c:v>104.16666666666667</c:v>
                </c:pt>
                <c:pt idx="9">
                  <c:v>105.83333333333333</c:v>
                </c:pt>
                <c:pt idx="10">
                  <c:v>121.66666666666667</c:v>
                </c:pt>
                <c:pt idx="11">
                  <c:v>115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84-024A-BF4B-EC95748D0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3524368"/>
        <c:axId val="2013526768"/>
      </c:scatterChart>
      <c:valAx>
        <c:axId val="2013524368"/>
        <c:scaling>
          <c:orientation val="minMax"/>
          <c:max val="11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3526768"/>
        <c:crosses val="autoZero"/>
        <c:crossBetween val="midCat"/>
      </c:valAx>
      <c:valAx>
        <c:axId val="2013526768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3524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16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Sheet1!$I$24:$I$35</c:f>
                <c:numCache>
                  <c:formatCode>General</c:formatCode>
                  <c:ptCount val="12"/>
                  <c:pt idx="0">
                    <c:v>26.259918760981218</c:v>
                  </c:pt>
                  <c:pt idx="1">
                    <c:v>27.5</c:v>
                  </c:pt>
                  <c:pt idx="2">
                    <c:v>41.432676315520176</c:v>
                  </c:pt>
                  <c:pt idx="3">
                    <c:v>20.412414523193153</c:v>
                  </c:pt>
                  <c:pt idx="4">
                    <c:v>28.577380332470412</c:v>
                  </c:pt>
                  <c:pt idx="5">
                    <c:v>29.860788111948196</c:v>
                  </c:pt>
                  <c:pt idx="6">
                    <c:v>27.988092706244444</c:v>
                  </c:pt>
                  <c:pt idx="7">
                    <c:v>21.213203435596427</c:v>
                  </c:pt>
                  <c:pt idx="8">
                    <c:v>26.575364531836623</c:v>
                  </c:pt>
                  <c:pt idx="9">
                    <c:v>21.360009363293827</c:v>
                  </c:pt>
                  <c:pt idx="10">
                    <c:v>17.5</c:v>
                  </c:pt>
                  <c:pt idx="11">
                    <c:v>14.433756729740644</c:v>
                  </c:pt>
                </c:numCache>
              </c:numRef>
            </c:plus>
            <c:minus>
              <c:numRef>
                <c:f>Sheet1!$I$24:$I$35</c:f>
                <c:numCache>
                  <c:formatCode>General</c:formatCode>
                  <c:ptCount val="12"/>
                  <c:pt idx="0">
                    <c:v>26.259918760981218</c:v>
                  </c:pt>
                  <c:pt idx="1">
                    <c:v>27.5</c:v>
                  </c:pt>
                  <c:pt idx="2">
                    <c:v>41.432676315520176</c:v>
                  </c:pt>
                  <c:pt idx="3">
                    <c:v>20.412414523193153</c:v>
                  </c:pt>
                  <c:pt idx="4">
                    <c:v>28.577380332470412</c:v>
                  </c:pt>
                  <c:pt idx="5">
                    <c:v>29.860788111948196</c:v>
                  </c:pt>
                  <c:pt idx="6">
                    <c:v>27.988092706244444</c:v>
                  </c:pt>
                  <c:pt idx="7">
                    <c:v>21.213203435596427</c:v>
                  </c:pt>
                  <c:pt idx="8">
                    <c:v>26.575364531836623</c:v>
                  </c:pt>
                  <c:pt idx="9">
                    <c:v>21.360009363293827</c:v>
                  </c:pt>
                  <c:pt idx="10">
                    <c:v>17.5</c:v>
                  </c:pt>
                  <c:pt idx="11">
                    <c:v>14.433756729740644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Sheet1!$G$24:$G$35</c:f>
              <c:numCache>
                <c:formatCode>General</c:formatCode>
                <c:ptCount val="12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</c:numCache>
            </c:numRef>
          </c:xVal>
          <c:yVal>
            <c:numRef>
              <c:f>Sheet1!$H$24:$H$35</c:f>
              <c:numCache>
                <c:formatCode>0.0</c:formatCode>
                <c:ptCount val="12"/>
                <c:pt idx="0">
                  <c:v>123.75</c:v>
                </c:pt>
                <c:pt idx="1">
                  <c:v>113.75</c:v>
                </c:pt>
                <c:pt idx="2">
                  <c:v>105</c:v>
                </c:pt>
                <c:pt idx="3">
                  <c:v>120</c:v>
                </c:pt>
                <c:pt idx="4">
                  <c:v>120</c:v>
                </c:pt>
                <c:pt idx="5">
                  <c:v>132.5</c:v>
                </c:pt>
                <c:pt idx="6">
                  <c:v>115</c:v>
                </c:pt>
                <c:pt idx="7">
                  <c:v>115</c:v>
                </c:pt>
                <c:pt idx="8">
                  <c:v>111.25</c:v>
                </c:pt>
                <c:pt idx="9">
                  <c:v>113.75</c:v>
                </c:pt>
                <c:pt idx="10">
                  <c:v>108.75</c:v>
                </c:pt>
                <c:pt idx="11">
                  <c:v>102.5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A-024D-834F-AF288DE72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5367296"/>
        <c:axId val="2091188640"/>
      </c:scatterChart>
      <c:valAx>
        <c:axId val="2025367296"/>
        <c:scaling>
          <c:orientation val="minMax"/>
          <c:max val="11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1188640"/>
        <c:crosses val="autoZero"/>
        <c:crossBetween val="midCat"/>
      </c:valAx>
      <c:valAx>
        <c:axId val="2091188640"/>
        <c:scaling>
          <c:orientation val="minMax"/>
          <c:max val="2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5367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Sheet1!$S$5:$S$76</c:f>
              <c:numCache>
                <c:formatCode>h:mm</c:formatCode>
                <c:ptCount val="72"/>
                <c:pt idx="0">
                  <c:v>0.53125</c:v>
                </c:pt>
                <c:pt idx="1">
                  <c:v>0.53125</c:v>
                </c:pt>
                <c:pt idx="2">
                  <c:v>0.53194444444444444</c:v>
                </c:pt>
                <c:pt idx="3">
                  <c:v>0.53194444444444444</c:v>
                </c:pt>
                <c:pt idx="4">
                  <c:v>0.53263888888888888</c:v>
                </c:pt>
                <c:pt idx="5">
                  <c:v>0.53263888888888888</c:v>
                </c:pt>
                <c:pt idx="6">
                  <c:v>0.53333333333333333</c:v>
                </c:pt>
                <c:pt idx="7">
                  <c:v>0.53333333333333333</c:v>
                </c:pt>
                <c:pt idx="8">
                  <c:v>0.53402777777777777</c:v>
                </c:pt>
                <c:pt idx="9">
                  <c:v>0.53402777777777777</c:v>
                </c:pt>
                <c:pt idx="10">
                  <c:v>0.53680555555555554</c:v>
                </c:pt>
                <c:pt idx="11">
                  <c:v>0.53749999999999998</c:v>
                </c:pt>
                <c:pt idx="12">
                  <c:v>0.54166666666666663</c:v>
                </c:pt>
                <c:pt idx="13">
                  <c:v>0.54166666666666663</c:v>
                </c:pt>
                <c:pt idx="14">
                  <c:v>0.54097222222222219</c:v>
                </c:pt>
                <c:pt idx="15">
                  <c:v>0.54097222222222219</c:v>
                </c:pt>
                <c:pt idx="16">
                  <c:v>0.54027777777777775</c:v>
                </c:pt>
                <c:pt idx="17">
                  <c:v>0.54027777777777775</c:v>
                </c:pt>
                <c:pt idx="18">
                  <c:v>0.5395833333333333</c:v>
                </c:pt>
                <c:pt idx="19">
                  <c:v>0.5395833333333333</c:v>
                </c:pt>
                <c:pt idx="20">
                  <c:v>0.53888888888888886</c:v>
                </c:pt>
                <c:pt idx="21">
                  <c:v>0.53888888888888886</c:v>
                </c:pt>
                <c:pt idx="22">
                  <c:v>0.53819444444444442</c:v>
                </c:pt>
                <c:pt idx="23">
                  <c:v>0.53819444444444442</c:v>
                </c:pt>
                <c:pt idx="24">
                  <c:v>0.54513888888888884</c:v>
                </c:pt>
                <c:pt idx="25">
                  <c:v>0.54583333333333328</c:v>
                </c:pt>
                <c:pt idx="26">
                  <c:v>0.54583333333333328</c:v>
                </c:pt>
                <c:pt idx="27">
                  <c:v>0.54652777777777772</c:v>
                </c:pt>
                <c:pt idx="28">
                  <c:v>0.54652777777777772</c:v>
                </c:pt>
                <c:pt idx="29">
                  <c:v>0.54722222222222228</c:v>
                </c:pt>
                <c:pt idx="30">
                  <c:v>0.54722222222222228</c:v>
                </c:pt>
                <c:pt idx="31">
                  <c:v>0.54791666666666672</c:v>
                </c:pt>
                <c:pt idx="32">
                  <c:v>0.54861111111111116</c:v>
                </c:pt>
                <c:pt idx="33">
                  <c:v>0.54861111111111116</c:v>
                </c:pt>
                <c:pt idx="34">
                  <c:v>0.5493055555555556</c:v>
                </c:pt>
                <c:pt idx="35">
                  <c:v>0.55000000000000004</c:v>
                </c:pt>
                <c:pt idx="36">
                  <c:v>0.55555555555555558</c:v>
                </c:pt>
                <c:pt idx="37">
                  <c:v>0.55486111111111114</c:v>
                </c:pt>
                <c:pt idx="38">
                  <c:v>0.55486111111111114</c:v>
                </c:pt>
                <c:pt idx="39">
                  <c:v>0.5541666666666667</c:v>
                </c:pt>
                <c:pt idx="40">
                  <c:v>0.55347222222222225</c:v>
                </c:pt>
                <c:pt idx="41">
                  <c:v>0.55347222222222225</c:v>
                </c:pt>
                <c:pt idx="42">
                  <c:v>0.55277777777777781</c:v>
                </c:pt>
                <c:pt idx="43">
                  <c:v>0.55277777777777781</c:v>
                </c:pt>
                <c:pt idx="44">
                  <c:v>0.55208333333333337</c:v>
                </c:pt>
                <c:pt idx="45">
                  <c:v>0.55138888888888893</c:v>
                </c:pt>
                <c:pt idx="46">
                  <c:v>0.55069444444444449</c:v>
                </c:pt>
                <c:pt idx="47">
                  <c:v>0.55000000000000004</c:v>
                </c:pt>
                <c:pt idx="48">
                  <c:v>0.55694444444444446</c:v>
                </c:pt>
                <c:pt idx="49">
                  <c:v>0.55694444444444446</c:v>
                </c:pt>
                <c:pt idx="50">
                  <c:v>0.55694444444444446</c:v>
                </c:pt>
                <c:pt idx="51">
                  <c:v>0.55763888888888891</c:v>
                </c:pt>
                <c:pt idx="52">
                  <c:v>0.55763888888888891</c:v>
                </c:pt>
                <c:pt idx="53">
                  <c:v>0.55902777777777779</c:v>
                </c:pt>
                <c:pt idx="54">
                  <c:v>0.55902777777777779</c:v>
                </c:pt>
                <c:pt idx="55">
                  <c:v>0.55972222222222223</c:v>
                </c:pt>
                <c:pt idx="56">
                  <c:v>0.55972222222222223</c:v>
                </c:pt>
                <c:pt idx="57">
                  <c:v>0.56041666666666667</c:v>
                </c:pt>
                <c:pt idx="58">
                  <c:v>0.56111111111111112</c:v>
                </c:pt>
                <c:pt idx="59">
                  <c:v>0.56180555555555556</c:v>
                </c:pt>
                <c:pt idx="60">
                  <c:v>0.56736111111111109</c:v>
                </c:pt>
                <c:pt idx="61">
                  <c:v>0.56736111111111109</c:v>
                </c:pt>
                <c:pt idx="62">
                  <c:v>0.56666666666666665</c:v>
                </c:pt>
                <c:pt idx="63">
                  <c:v>0.56666666666666665</c:v>
                </c:pt>
                <c:pt idx="64">
                  <c:v>0.56597222222222221</c:v>
                </c:pt>
                <c:pt idx="65">
                  <c:v>0.56597222222222221</c:v>
                </c:pt>
                <c:pt idx="66">
                  <c:v>0.56527777777777777</c:v>
                </c:pt>
                <c:pt idx="67">
                  <c:v>0.56527777777777777</c:v>
                </c:pt>
                <c:pt idx="68">
                  <c:v>0.56458333333333333</c:v>
                </c:pt>
                <c:pt idx="69">
                  <c:v>0.56388888888888888</c:v>
                </c:pt>
                <c:pt idx="70">
                  <c:v>0.56319444444444444</c:v>
                </c:pt>
                <c:pt idx="71">
                  <c:v>0.56527777777777777</c:v>
                </c:pt>
              </c:numCache>
            </c:numRef>
          </c:xVal>
          <c:yVal>
            <c:numRef>
              <c:f>Sheet1!$T$5:$T$76</c:f>
              <c:numCache>
                <c:formatCode>General</c:formatCode>
                <c:ptCount val="72"/>
                <c:pt idx="0">
                  <c:v>136.25</c:v>
                </c:pt>
                <c:pt idx="1">
                  <c:v>86.25</c:v>
                </c:pt>
                <c:pt idx="2">
                  <c:v>125</c:v>
                </c:pt>
                <c:pt idx="3">
                  <c:v>50</c:v>
                </c:pt>
                <c:pt idx="4">
                  <c:v>-70</c:v>
                </c:pt>
                <c:pt idx="5">
                  <c:v>-72.5</c:v>
                </c:pt>
                <c:pt idx="6">
                  <c:v>-90</c:v>
                </c:pt>
                <c:pt idx="7">
                  <c:v>-85</c:v>
                </c:pt>
                <c:pt idx="8">
                  <c:v>-81.25</c:v>
                </c:pt>
                <c:pt idx="9">
                  <c:v>-23.75</c:v>
                </c:pt>
                <c:pt idx="10">
                  <c:v>6.25</c:v>
                </c:pt>
                <c:pt idx="11">
                  <c:v>37.5</c:v>
                </c:pt>
                <c:pt idx="12">
                  <c:v>31.25</c:v>
                </c:pt>
                <c:pt idx="13">
                  <c:v>26.25</c:v>
                </c:pt>
                <c:pt idx="14">
                  <c:v>50</c:v>
                </c:pt>
                <c:pt idx="15">
                  <c:v>45</c:v>
                </c:pt>
                <c:pt idx="16">
                  <c:v>60</c:v>
                </c:pt>
                <c:pt idx="17">
                  <c:v>72.5</c:v>
                </c:pt>
                <c:pt idx="18">
                  <c:v>30</c:v>
                </c:pt>
                <c:pt idx="19">
                  <c:v>25</c:v>
                </c:pt>
                <c:pt idx="20">
                  <c:v>38.75</c:v>
                </c:pt>
                <c:pt idx="21">
                  <c:v>-23.75</c:v>
                </c:pt>
                <c:pt idx="22">
                  <c:v>71.25</c:v>
                </c:pt>
                <c:pt idx="23">
                  <c:v>37.5</c:v>
                </c:pt>
                <c:pt idx="24">
                  <c:v>-13.75</c:v>
                </c:pt>
                <c:pt idx="25">
                  <c:v>-13.75</c:v>
                </c:pt>
                <c:pt idx="26">
                  <c:v>-45</c:v>
                </c:pt>
                <c:pt idx="27">
                  <c:v>-5</c:v>
                </c:pt>
                <c:pt idx="28">
                  <c:v>-25</c:v>
                </c:pt>
                <c:pt idx="29">
                  <c:v>-32.5</c:v>
                </c:pt>
                <c:pt idx="30">
                  <c:v>-25</c:v>
                </c:pt>
                <c:pt idx="31">
                  <c:v>-20</c:v>
                </c:pt>
                <c:pt idx="32">
                  <c:v>-1.25</c:v>
                </c:pt>
                <c:pt idx="33">
                  <c:v>-23.75</c:v>
                </c:pt>
                <c:pt idx="34">
                  <c:v>-8.75</c:v>
                </c:pt>
                <c:pt idx="35">
                  <c:v>-12.5</c:v>
                </c:pt>
                <c:pt idx="36">
                  <c:v>1.25</c:v>
                </c:pt>
                <c:pt idx="37">
                  <c:v>-13.75</c:v>
                </c:pt>
                <c:pt idx="38">
                  <c:v>0</c:v>
                </c:pt>
                <c:pt idx="39">
                  <c:v>-10</c:v>
                </c:pt>
                <c:pt idx="40">
                  <c:v>0</c:v>
                </c:pt>
                <c:pt idx="41">
                  <c:v>-12.5</c:v>
                </c:pt>
                <c:pt idx="42">
                  <c:v>-10</c:v>
                </c:pt>
                <c:pt idx="43">
                  <c:v>-5</c:v>
                </c:pt>
                <c:pt idx="44">
                  <c:v>-31.25</c:v>
                </c:pt>
                <c:pt idx="45">
                  <c:v>-8.75</c:v>
                </c:pt>
                <c:pt idx="46">
                  <c:v>-18.75</c:v>
                </c:pt>
                <c:pt idx="47">
                  <c:v>-12.5</c:v>
                </c:pt>
                <c:pt idx="48">
                  <c:v>-23.75</c:v>
                </c:pt>
                <c:pt idx="49">
                  <c:v>-13.75</c:v>
                </c:pt>
                <c:pt idx="50">
                  <c:v>-10</c:v>
                </c:pt>
                <c:pt idx="51">
                  <c:v>-15</c:v>
                </c:pt>
                <c:pt idx="52">
                  <c:v>-15</c:v>
                </c:pt>
                <c:pt idx="53">
                  <c:v>7.5</c:v>
                </c:pt>
                <c:pt idx="54">
                  <c:v>-5</c:v>
                </c:pt>
                <c:pt idx="55">
                  <c:v>-5</c:v>
                </c:pt>
                <c:pt idx="56">
                  <c:v>-1.25</c:v>
                </c:pt>
                <c:pt idx="57">
                  <c:v>6.25</c:v>
                </c:pt>
                <c:pt idx="58">
                  <c:v>6.25</c:v>
                </c:pt>
                <c:pt idx="59">
                  <c:v>12.5</c:v>
                </c:pt>
                <c:pt idx="60">
                  <c:v>36.25</c:v>
                </c:pt>
                <c:pt idx="61">
                  <c:v>41.25</c:v>
                </c:pt>
                <c:pt idx="62">
                  <c:v>55</c:v>
                </c:pt>
                <c:pt idx="63">
                  <c:v>30</c:v>
                </c:pt>
                <c:pt idx="64">
                  <c:v>40</c:v>
                </c:pt>
                <c:pt idx="65">
                  <c:v>37.5</c:v>
                </c:pt>
                <c:pt idx="66">
                  <c:v>40</c:v>
                </c:pt>
                <c:pt idx="67">
                  <c:v>30</c:v>
                </c:pt>
                <c:pt idx="68">
                  <c:v>33.75</c:v>
                </c:pt>
                <c:pt idx="69">
                  <c:v>26.25</c:v>
                </c:pt>
                <c:pt idx="70">
                  <c:v>21.25</c:v>
                </c:pt>
                <c:pt idx="71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43-694D-A168-9D14DEC1A2AB}"/>
            </c:ext>
          </c:extLst>
        </c:ser>
        <c:ser>
          <c:idx val="1"/>
          <c:order val="1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Sheet1!$S$5:$S$76</c:f>
              <c:numCache>
                <c:formatCode>h:mm</c:formatCode>
                <c:ptCount val="72"/>
                <c:pt idx="0">
                  <c:v>0.53125</c:v>
                </c:pt>
                <c:pt idx="1">
                  <c:v>0.53125</c:v>
                </c:pt>
                <c:pt idx="2">
                  <c:v>0.53194444444444444</c:v>
                </c:pt>
                <c:pt idx="3">
                  <c:v>0.53194444444444444</c:v>
                </c:pt>
                <c:pt idx="4">
                  <c:v>0.53263888888888888</c:v>
                </c:pt>
                <c:pt idx="5">
                  <c:v>0.53263888888888888</c:v>
                </c:pt>
                <c:pt idx="6">
                  <c:v>0.53333333333333333</c:v>
                </c:pt>
                <c:pt idx="7">
                  <c:v>0.53333333333333333</c:v>
                </c:pt>
                <c:pt idx="8">
                  <c:v>0.53402777777777777</c:v>
                </c:pt>
                <c:pt idx="9">
                  <c:v>0.53402777777777777</c:v>
                </c:pt>
                <c:pt idx="10">
                  <c:v>0.53680555555555554</c:v>
                </c:pt>
                <c:pt idx="11">
                  <c:v>0.53749999999999998</c:v>
                </c:pt>
                <c:pt idx="12">
                  <c:v>0.54166666666666663</c:v>
                </c:pt>
                <c:pt idx="13">
                  <c:v>0.54166666666666663</c:v>
                </c:pt>
                <c:pt idx="14">
                  <c:v>0.54097222222222219</c:v>
                </c:pt>
                <c:pt idx="15">
                  <c:v>0.54097222222222219</c:v>
                </c:pt>
                <c:pt idx="16">
                  <c:v>0.54027777777777775</c:v>
                </c:pt>
                <c:pt idx="17">
                  <c:v>0.54027777777777775</c:v>
                </c:pt>
                <c:pt idx="18">
                  <c:v>0.5395833333333333</c:v>
                </c:pt>
                <c:pt idx="19">
                  <c:v>0.5395833333333333</c:v>
                </c:pt>
                <c:pt idx="20">
                  <c:v>0.53888888888888886</c:v>
                </c:pt>
                <c:pt idx="21">
                  <c:v>0.53888888888888886</c:v>
                </c:pt>
                <c:pt idx="22">
                  <c:v>0.53819444444444442</c:v>
                </c:pt>
                <c:pt idx="23">
                  <c:v>0.53819444444444442</c:v>
                </c:pt>
                <c:pt idx="24">
                  <c:v>0.54513888888888884</c:v>
                </c:pt>
                <c:pt idx="25">
                  <c:v>0.54583333333333328</c:v>
                </c:pt>
                <c:pt idx="26">
                  <c:v>0.54583333333333328</c:v>
                </c:pt>
                <c:pt idx="27">
                  <c:v>0.54652777777777772</c:v>
                </c:pt>
                <c:pt idx="28">
                  <c:v>0.54652777777777772</c:v>
                </c:pt>
                <c:pt idx="29">
                  <c:v>0.54722222222222228</c:v>
                </c:pt>
                <c:pt idx="30">
                  <c:v>0.54722222222222228</c:v>
                </c:pt>
                <c:pt idx="31">
                  <c:v>0.54791666666666672</c:v>
                </c:pt>
                <c:pt idx="32">
                  <c:v>0.54861111111111116</c:v>
                </c:pt>
                <c:pt idx="33">
                  <c:v>0.54861111111111116</c:v>
                </c:pt>
                <c:pt idx="34">
                  <c:v>0.5493055555555556</c:v>
                </c:pt>
                <c:pt idx="35">
                  <c:v>0.55000000000000004</c:v>
                </c:pt>
                <c:pt idx="36">
                  <c:v>0.55555555555555558</c:v>
                </c:pt>
                <c:pt idx="37">
                  <c:v>0.55486111111111114</c:v>
                </c:pt>
                <c:pt idx="38">
                  <c:v>0.55486111111111114</c:v>
                </c:pt>
                <c:pt idx="39">
                  <c:v>0.5541666666666667</c:v>
                </c:pt>
                <c:pt idx="40">
                  <c:v>0.55347222222222225</c:v>
                </c:pt>
                <c:pt idx="41">
                  <c:v>0.55347222222222225</c:v>
                </c:pt>
                <c:pt idx="42">
                  <c:v>0.55277777777777781</c:v>
                </c:pt>
                <c:pt idx="43">
                  <c:v>0.55277777777777781</c:v>
                </c:pt>
                <c:pt idx="44">
                  <c:v>0.55208333333333337</c:v>
                </c:pt>
                <c:pt idx="45">
                  <c:v>0.55138888888888893</c:v>
                </c:pt>
                <c:pt idx="46">
                  <c:v>0.55069444444444449</c:v>
                </c:pt>
                <c:pt idx="47">
                  <c:v>0.55000000000000004</c:v>
                </c:pt>
                <c:pt idx="48">
                  <c:v>0.55694444444444446</c:v>
                </c:pt>
                <c:pt idx="49">
                  <c:v>0.55694444444444446</c:v>
                </c:pt>
                <c:pt idx="50">
                  <c:v>0.55694444444444446</c:v>
                </c:pt>
                <c:pt idx="51">
                  <c:v>0.55763888888888891</c:v>
                </c:pt>
                <c:pt idx="52">
                  <c:v>0.55763888888888891</c:v>
                </c:pt>
                <c:pt idx="53">
                  <c:v>0.55902777777777779</c:v>
                </c:pt>
                <c:pt idx="54">
                  <c:v>0.55902777777777779</c:v>
                </c:pt>
                <c:pt idx="55">
                  <c:v>0.55972222222222223</c:v>
                </c:pt>
                <c:pt idx="56">
                  <c:v>0.55972222222222223</c:v>
                </c:pt>
                <c:pt idx="57">
                  <c:v>0.56041666666666667</c:v>
                </c:pt>
                <c:pt idx="58">
                  <c:v>0.56111111111111112</c:v>
                </c:pt>
                <c:pt idx="59">
                  <c:v>0.56180555555555556</c:v>
                </c:pt>
                <c:pt idx="60">
                  <c:v>0.56736111111111109</c:v>
                </c:pt>
                <c:pt idx="61">
                  <c:v>0.56736111111111109</c:v>
                </c:pt>
                <c:pt idx="62">
                  <c:v>0.56666666666666665</c:v>
                </c:pt>
                <c:pt idx="63">
                  <c:v>0.56666666666666665</c:v>
                </c:pt>
                <c:pt idx="64">
                  <c:v>0.56597222222222221</c:v>
                </c:pt>
                <c:pt idx="65">
                  <c:v>0.56597222222222221</c:v>
                </c:pt>
                <c:pt idx="66">
                  <c:v>0.56527777777777777</c:v>
                </c:pt>
                <c:pt idx="67">
                  <c:v>0.56527777777777777</c:v>
                </c:pt>
                <c:pt idx="68">
                  <c:v>0.56458333333333333</c:v>
                </c:pt>
                <c:pt idx="69">
                  <c:v>0.56388888888888888</c:v>
                </c:pt>
                <c:pt idx="70">
                  <c:v>0.56319444444444444</c:v>
                </c:pt>
                <c:pt idx="71">
                  <c:v>0.56527777777777777</c:v>
                </c:pt>
              </c:numCache>
            </c:numRef>
          </c:xVal>
          <c:yVal>
            <c:numRef>
              <c:f>Sheet1!$U$5:$U$76</c:f>
              <c:numCache>
                <c:formatCode>0.00</c:formatCode>
                <c:ptCount val="72"/>
                <c:pt idx="0">
                  <c:v>-69.751624017669883</c:v>
                </c:pt>
                <c:pt idx="1">
                  <c:v>-69.751624017669883</c:v>
                </c:pt>
                <c:pt idx="2">
                  <c:v>-67.812956992280078</c:v>
                </c:pt>
                <c:pt idx="3">
                  <c:v>-67.812956992280078</c:v>
                </c:pt>
                <c:pt idx="4">
                  <c:v>-65.874289966890274</c:v>
                </c:pt>
                <c:pt idx="5">
                  <c:v>-65.874289966890274</c:v>
                </c:pt>
                <c:pt idx="6">
                  <c:v>-63.935622941500469</c:v>
                </c:pt>
                <c:pt idx="7">
                  <c:v>-63.935622941500469</c:v>
                </c:pt>
                <c:pt idx="8">
                  <c:v>-61.996955916110664</c:v>
                </c:pt>
                <c:pt idx="9">
                  <c:v>-61.996955916110664</c:v>
                </c:pt>
                <c:pt idx="10">
                  <c:v>-54.242287814551446</c:v>
                </c:pt>
                <c:pt idx="11">
                  <c:v>-52.303620789161641</c:v>
                </c:pt>
                <c:pt idx="12">
                  <c:v>-40.671618636823041</c:v>
                </c:pt>
                <c:pt idx="13">
                  <c:v>-40.671618636823041</c:v>
                </c:pt>
                <c:pt idx="14">
                  <c:v>-42.610285662212846</c:v>
                </c:pt>
                <c:pt idx="15">
                  <c:v>-42.610285662212846</c:v>
                </c:pt>
                <c:pt idx="16">
                  <c:v>-44.54895268760265</c:v>
                </c:pt>
                <c:pt idx="17">
                  <c:v>-44.54895268760265</c:v>
                </c:pt>
                <c:pt idx="18">
                  <c:v>-46.487619712992455</c:v>
                </c:pt>
                <c:pt idx="19">
                  <c:v>-46.487619712992455</c:v>
                </c:pt>
                <c:pt idx="20">
                  <c:v>-48.42628673838226</c:v>
                </c:pt>
                <c:pt idx="21">
                  <c:v>-48.42628673838226</c:v>
                </c:pt>
                <c:pt idx="22">
                  <c:v>-50.364953763772064</c:v>
                </c:pt>
                <c:pt idx="23">
                  <c:v>-50.364953763772064</c:v>
                </c:pt>
                <c:pt idx="24">
                  <c:v>-30.978283509874245</c:v>
                </c:pt>
                <c:pt idx="25">
                  <c:v>-29.039616484484441</c:v>
                </c:pt>
                <c:pt idx="26">
                  <c:v>-29.039616484484441</c:v>
                </c:pt>
                <c:pt idx="27">
                  <c:v>-27.100949459094636</c:v>
                </c:pt>
                <c:pt idx="28">
                  <c:v>-27.100949459094636</c:v>
                </c:pt>
                <c:pt idx="29">
                  <c:v>-25.162282433704604</c:v>
                </c:pt>
                <c:pt idx="30">
                  <c:v>-25.162282433704604</c:v>
                </c:pt>
                <c:pt idx="31">
                  <c:v>-23.223615408314799</c:v>
                </c:pt>
                <c:pt idx="32">
                  <c:v>-21.284948382924995</c:v>
                </c:pt>
                <c:pt idx="33">
                  <c:v>-21.284948382924995</c:v>
                </c:pt>
                <c:pt idx="34">
                  <c:v>-19.34628135753519</c:v>
                </c:pt>
                <c:pt idx="35">
                  <c:v>-17.407614332145386</c:v>
                </c:pt>
                <c:pt idx="36">
                  <c:v>-1.898278129027176</c:v>
                </c:pt>
                <c:pt idx="37">
                  <c:v>-3.8369451544169806</c:v>
                </c:pt>
                <c:pt idx="38">
                  <c:v>-3.8369451544169806</c:v>
                </c:pt>
                <c:pt idx="39">
                  <c:v>-5.7756121798067852</c:v>
                </c:pt>
                <c:pt idx="40">
                  <c:v>-7.7142792051965898</c:v>
                </c:pt>
                <c:pt idx="41">
                  <c:v>-7.7142792051965898</c:v>
                </c:pt>
                <c:pt idx="42">
                  <c:v>-9.6529462305861671</c:v>
                </c:pt>
                <c:pt idx="43">
                  <c:v>-9.6529462305861671</c:v>
                </c:pt>
                <c:pt idx="44">
                  <c:v>-11.591613255975972</c:v>
                </c:pt>
                <c:pt idx="45">
                  <c:v>-13.530280281365776</c:v>
                </c:pt>
                <c:pt idx="46">
                  <c:v>-15.468947306755581</c:v>
                </c:pt>
                <c:pt idx="47">
                  <c:v>-17.407614332145386</c:v>
                </c:pt>
                <c:pt idx="48">
                  <c:v>1.9790559217524333</c:v>
                </c:pt>
                <c:pt idx="49">
                  <c:v>1.9790559217524333</c:v>
                </c:pt>
                <c:pt idx="50">
                  <c:v>1.9790559217524333</c:v>
                </c:pt>
                <c:pt idx="51">
                  <c:v>3.9177229471422379</c:v>
                </c:pt>
                <c:pt idx="52">
                  <c:v>3.9177229471422379</c:v>
                </c:pt>
                <c:pt idx="53">
                  <c:v>7.7950569979218471</c:v>
                </c:pt>
                <c:pt idx="54">
                  <c:v>7.7950569979218471</c:v>
                </c:pt>
                <c:pt idx="55">
                  <c:v>9.7337240233114244</c:v>
                </c:pt>
                <c:pt idx="56">
                  <c:v>9.7337240233114244</c:v>
                </c:pt>
                <c:pt idx="57">
                  <c:v>11.672391048701229</c:v>
                </c:pt>
                <c:pt idx="58">
                  <c:v>13.611058074091034</c:v>
                </c:pt>
                <c:pt idx="59">
                  <c:v>15.549725099480838</c:v>
                </c:pt>
                <c:pt idx="60">
                  <c:v>31.059061302599048</c:v>
                </c:pt>
                <c:pt idx="61">
                  <c:v>31.059061302599048</c:v>
                </c:pt>
                <c:pt idx="62">
                  <c:v>29.120394277209243</c:v>
                </c:pt>
                <c:pt idx="63">
                  <c:v>29.120394277209243</c:v>
                </c:pt>
                <c:pt idx="64">
                  <c:v>27.181727251819439</c:v>
                </c:pt>
                <c:pt idx="65">
                  <c:v>27.181727251819439</c:v>
                </c:pt>
                <c:pt idx="66">
                  <c:v>25.243060226429861</c:v>
                </c:pt>
                <c:pt idx="67">
                  <c:v>25.243060226429861</c:v>
                </c:pt>
                <c:pt idx="68">
                  <c:v>23.304393201040057</c:v>
                </c:pt>
                <c:pt idx="69">
                  <c:v>21.365726175650252</c:v>
                </c:pt>
                <c:pt idx="70">
                  <c:v>19.427059150260447</c:v>
                </c:pt>
                <c:pt idx="71">
                  <c:v>25.243060226429861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43-694D-A168-9D14DEC1A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1136736"/>
        <c:axId val="1541125200"/>
      </c:scatterChart>
      <c:valAx>
        <c:axId val="1541136736"/>
        <c:scaling>
          <c:orientation val="minMax"/>
          <c:min val="0.5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125200"/>
        <c:crossesAt val="-100"/>
        <c:crossBetween val="midCat"/>
      </c:valAx>
      <c:valAx>
        <c:axId val="1541125200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136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16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Sheet1!$E$60:$E$71</c:f>
                <c:numCache>
                  <c:formatCode>General</c:formatCode>
                  <c:ptCount val="12"/>
                  <c:pt idx="0">
                    <c:v>84.55347589434399</c:v>
                  </c:pt>
                  <c:pt idx="1">
                    <c:v>65.158035052969026</c:v>
                  </c:pt>
                  <c:pt idx="2">
                    <c:v>81.349700174542107</c:v>
                  </c:pt>
                  <c:pt idx="3">
                    <c:v>55.494767909276554</c:v>
                  </c:pt>
                  <c:pt idx="4">
                    <c:v>44.104712117315501</c:v>
                  </c:pt>
                  <c:pt idx="5">
                    <c:v>48.932627725389217</c:v>
                  </c:pt>
                  <c:pt idx="6">
                    <c:v>35.936580517659102</c:v>
                  </c:pt>
                  <c:pt idx="7">
                    <c:v>32.975004917660854</c:v>
                  </c:pt>
                  <c:pt idx="8">
                    <c:v>40.552964193717159</c:v>
                  </c:pt>
                  <c:pt idx="9">
                    <c:v>17.066021652623792</c:v>
                  </c:pt>
                  <c:pt idx="10">
                    <c:v>50.979393401401815</c:v>
                  </c:pt>
                  <c:pt idx="11">
                    <c:v>47.09952986313931</c:v>
                  </c:pt>
                </c:numCache>
              </c:numRef>
            </c:plus>
            <c:minus>
              <c:numRef>
                <c:f>Sheet1!$E$60:$E$71</c:f>
                <c:numCache>
                  <c:formatCode>General</c:formatCode>
                  <c:ptCount val="12"/>
                  <c:pt idx="0">
                    <c:v>84.55347589434399</c:v>
                  </c:pt>
                  <c:pt idx="1">
                    <c:v>65.158035052969026</c:v>
                  </c:pt>
                  <c:pt idx="2">
                    <c:v>81.349700174542107</c:v>
                  </c:pt>
                  <c:pt idx="3">
                    <c:v>55.494767909276554</c:v>
                  </c:pt>
                  <c:pt idx="4">
                    <c:v>44.104712117315501</c:v>
                  </c:pt>
                  <c:pt idx="5">
                    <c:v>48.932627725389217</c:v>
                  </c:pt>
                  <c:pt idx="6">
                    <c:v>35.936580517659102</c:v>
                  </c:pt>
                  <c:pt idx="7">
                    <c:v>32.975004917660854</c:v>
                  </c:pt>
                  <c:pt idx="8">
                    <c:v>40.552964193717159</c:v>
                  </c:pt>
                  <c:pt idx="9">
                    <c:v>17.066021652623792</c:v>
                  </c:pt>
                  <c:pt idx="10">
                    <c:v>50.979393401401815</c:v>
                  </c:pt>
                  <c:pt idx="11">
                    <c:v>47.09952986313931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Sheet1!$C$60:$C$71</c:f>
              <c:numCache>
                <c:formatCode>General</c:formatCode>
                <c:ptCount val="12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</c:numCache>
            </c:numRef>
          </c:xVal>
          <c:yVal>
            <c:numRef>
              <c:f>Sheet1!$D$60:$D$71</c:f>
              <c:numCache>
                <c:formatCode>0.0</c:formatCode>
                <c:ptCount val="12"/>
                <c:pt idx="0">
                  <c:v>170.04361451150714</c:v>
                </c:pt>
                <c:pt idx="1">
                  <c:v>150.87694784484049</c:v>
                </c:pt>
                <c:pt idx="2">
                  <c:v>152.86672568240544</c:v>
                </c:pt>
                <c:pt idx="3">
                  <c:v>154.2102811781738</c:v>
                </c:pt>
                <c:pt idx="4">
                  <c:v>137.3565035199704</c:v>
                </c:pt>
                <c:pt idx="5">
                  <c:v>150.55383667394213</c:v>
                </c:pt>
                <c:pt idx="6">
                  <c:v>123.70005901573866</c:v>
                </c:pt>
                <c:pt idx="7">
                  <c:v>123.0538366739421</c:v>
                </c:pt>
                <c:pt idx="8">
                  <c:v>122.54361451150707</c:v>
                </c:pt>
                <c:pt idx="9">
                  <c:v>124.53339234907203</c:v>
                </c:pt>
                <c:pt idx="10">
                  <c:v>139.39739216971046</c:v>
                </c:pt>
                <c:pt idx="11">
                  <c:v>131.1151696485523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A2-2249-9A44-945CE8F4B5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1947120"/>
        <c:axId val="1872057440"/>
      </c:scatterChart>
      <c:valAx>
        <c:axId val="187194712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057440"/>
        <c:crosses val="autoZero"/>
        <c:crossBetween val="midCat"/>
      </c:valAx>
      <c:valAx>
        <c:axId val="1872057440"/>
        <c:scaling>
          <c:orientation val="minMax"/>
          <c:max val="2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1947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16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Sheet1!$I$60:$I$71</c:f>
                <c:numCache>
                  <c:formatCode>General</c:formatCode>
                  <c:ptCount val="12"/>
                  <c:pt idx="0">
                    <c:v>18.217656691676549</c:v>
                  </c:pt>
                  <c:pt idx="1">
                    <c:v>15.09186243516862</c:v>
                  </c:pt>
                  <c:pt idx="2">
                    <c:v>18.990508435851449</c:v>
                  </c:pt>
                  <c:pt idx="3">
                    <c:v>16.979839439066733</c:v>
                  </c:pt>
                  <c:pt idx="4">
                    <c:v>13.936291922364994</c:v>
                  </c:pt>
                  <c:pt idx="5">
                    <c:v>7.793080263768859</c:v>
                  </c:pt>
                  <c:pt idx="6">
                    <c:v>11.267031636601068</c:v>
                  </c:pt>
                  <c:pt idx="7">
                    <c:v>9.4982449392182815</c:v>
                  </c:pt>
                  <c:pt idx="8">
                    <c:v>18.41736224192665</c:v>
                  </c:pt>
                  <c:pt idx="9">
                    <c:v>5.2088541046961927</c:v>
                  </c:pt>
                  <c:pt idx="10">
                    <c:v>7.7409138872227361</c:v>
                  </c:pt>
                  <c:pt idx="11">
                    <c:v>8.384966071731407</c:v>
                  </c:pt>
                </c:numCache>
              </c:numRef>
            </c:plus>
            <c:minus>
              <c:numRef>
                <c:f>Sheet1!$I$60:$I$71</c:f>
                <c:numCache>
                  <c:formatCode>General</c:formatCode>
                  <c:ptCount val="12"/>
                  <c:pt idx="0">
                    <c:v>18.217656691676549</c:v>
                  </c:pt>
                  <c:pt idx="1">
                    <c:v>15.09186243516862</c:v>
                  </c:pt>
                  <c:pt idx="2">
                    <c:v>18.990508435851449</c:v>
                  </c:pt>
                  <c:pt idx="3">
                    <c:v>16.979839439066733</c:v>
                  </c:pt>
                  <c:pt idx="4">
                    <c:v>13.936291922364994</c:v>
                  </c:pt>
                  <c:pt idx="5">
                    <c:v>7.793080263768859</c:v>
                  </c:pt>
                  <c:pt idx="6">
                    <c:v>11.267031636601068</c:v>
                  </c:pt>
                  <c:pt idx="7">
                    <c:v>9.4982449392182815</c:v>
                  </c:pt>
                  <c:pt idx="8">
                    <c:v>18.41736224192665</c:v>
                  </c:pt>
                  <c:pt idx="9">
                    <c:v>5.2088541046961927</c:v>
                  </c:pt>
                  <c:pt idx="10">
                    <c:v>7.7409138872227361</c:v>
                  </c:pt>
                  <c:pt idx="11">
                    <c:v>8.384966071731407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Sheet1!$G$60:$G$71</c:f>
              <c:numCache>
                <c:formatCode>General</c:formatCode>
                <c:ptCount val="12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</c:numCache>
            </c:numRef>
          </c:xVal>
          <c:yVal>
            <c:numRef>
              <c:f>Sheet1!$H$60:$H$71</c:f>
              <c:numCache>
                <c:formatCode>0.0</c:formatCode>
                <c:ptCount val="12"/>
                <c:pt idx="0">
                  <c:v>123.70961110363749</c:v>
                </c:pt>
                <c:pt idx="1">
                  <c:v>113.70961110363749</c:v>
                </c:pt>
                <c:pt idx="2">
                  <c:v>105.44427785998494</c:v>
                </c:pt>
                <c:pt idx="3">
                  <c:v>119.95961110363749</c:v>
                </c:pt>
                <c:pt idx="4">
                  <c:v>120.92894461633239</c:v>
                </c:pt>
                <c:pt idx="5">
                  <c:v>131.97494434728998</c:v>
                </c:pt>
                <c:pt idx="6">
                  <c:v>115.44427785998477</c:v>
                </c:pt>
                <c:pt idx="7">
                  <c:v>114.47494434728992</c:v>
                </c:pt>
                <c:pt idx="8">
                  <c:v>111.20961110363737</c:v>
                </c:pt>
                <c:pt idx="9">
                  <c:v>114.19427785998482</c:v>
                </c:pt>
                <c:pt idx="10">
                  <c:v>109.19427785998482</c:v>
                </c:pt>
                <c:pt idx="11">
                  <c:v>101.00561083459502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A3-484B-B93D-5AA4920DE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5609648"/>
        <c:axId val="1540773952"/>
      </c:scatterChart>
      <c:valAx>
        <c:axId val="1825609648"/>
        <c:scaling>
          <c:orientation val="minMax"/>
          <c:max val="11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0773952"/>
        <c:crosses val="autoZero"/>
        <c:crossBetween val="midCat"/>
      </c:valAx>
      <c:valAx>
        <c:axId val="1540773952"/>
        <c:scaling>
          <c:orientation val="minMax"/>
          <c:max val="2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5609648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35</xdr:row>
      <xdr:rowOff>69850</xdr:rowOff>
    </xdr:from>
    <xdr:to>
      <xdr:col>9</xdr:col>
      <xdr:colOff>38100</xdr:colOff>
      <xdr:row>54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8A453B-A467-A767-699D-AC0B17CBC2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133350</xdr:colOff>
      <xdr:row>35</xdr:row>
      <xdr:rowOff>69850</xdr:rowOff>
    </xdr:from>
    <xdr:to>
      <xdr:col>17</xdr:col>
      <xdr:colOff>114300</xdr:colOff>
      <xdr:row>55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BF1F2-D1DB-A426-FEC2-26239BB80B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146050</xdr:colOff>
      <xdr:row>3</xdr:row>
      <xdr:rowOff>152400</xdr:rowOff>
    </xdr:from>
    <xdr:to>
      <xdr:col>31</xdr:col>
      <xdr:colOff>38100</xdr:colOff>
      <xdr:row>31</xdr:row>
      <xdr:rowOff>101600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027CF91-4EFC-A547-BF67-2E23E5ACC7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31750</xdr:colOff>
      <xdr:row>71</xdr:row>
      <xdr:rowOff>152400</xdr:rowOff>
    </xdr:from>
    <xdr:to>
      <xdr:col>9</xdr:col>
      <xdr:colOff>25400</xdr:colOff>
      <xdr:row>92</xdr:row>
      <xdr:rowOff>165100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9F1D3AF-2724-84D0-852A-2D2778E629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95250</xdr:colOff>
      <xdr:row>71</xdr:row>
      <xdr:rowOff>152400</xdr:rowOff>
    </xdr:from>
    <xdr:to>
      <xdr:col>17</xdr:col>
      <xdr:colOff>63500</xdr:colOff>
      <xdr:row>93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794F59-45EE-7691-D233-0BBF092189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63F30-D8FF-4159-9D24-410F3CF15448}">
  <dimension ref="B2:W76"/>
  <sheetViews>
    <sheetView tabSelected="1" workbookViewId="0">
      <selection activeCell="Q12" sqref="Q12"/>
    </sheetView>
  </sheetViews>
  <sheetFormatPr baseColWidth="10" defaultColWidth="8.83203125" defaultRowHeight="15" x14ac:dyDescent="0.2"/>
  <cols>
    <col min="21" max="21" width="10.1640625" customWidth="1"/>
  </cols>
  <sheetData>
    <row r="2" spans="2:21" x14ac:dyDescent="0.2">
      <c r="B2" s="14" t="s">
        <v>12</v>
      </c>
      <c r="C2" s="14"/>
      <c r="D2" s="14"/>
      <c r="E2" s="14"/>
      <c r="F2" s="14"/>
      <c r="G2" s="12" t="s">
        <v>18</v>
      </c>
      <c r="H2" s="12"/>
      <c r="I2" s="12" t="s">
        <v>15</v>
      </c>
      <c r="J2" s="14" t="s">
        <v>17</v>
      </c>
      <c r="K2" s="14"/>
      <c r="L2" s="14"/>
      <c r="M2" s="14"/>
    </row>
    <row r="3" spans="2:21" x14ac:dyDescent="0.2">
      <c r="B3" s="14" t="s">
        <v>13</v>
      </c>
      <c r="C3" s="14"/>
      <c r="D3" s="14"/>
      <c r="E3" s="14"/>
      <c r="F3" s="14"/>
      <c r="G3" s="12" t="s">
        <v>19</v>
      </c>
      <c r="H3" s="12"/>
      <c r="I3" s="12" t="s">
        <v>14</v>
      </c>
      <c r="J3" s="14" t="s">
        <v>16</v>
      </c>
      <c r="K3" s="14"/>
      <c r="L3" s="14"/>
      <c r="M3" s="14"/>
    </row>
    <row r="4" spans="2:21" x14ac:dyDescent="0.2">
      <c r="S4" t="s">
        <v>0</v>
      </c>
      <c r="T4" t="s">
        <v>25</v>
      </c>
      <c r="U4" t="s">
        <v>26</v>
      </c>
    </row>
    <row r="5" spans="2:21" x14ac:dyDescent="0.2">
      <c r="B5" s="3"/>
      <c r="C5" s="9" t="s">
        <v>11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S5" s="6">
        <v>0.53125</v>
      </c>
      <c r="T5">
        <f>C7-H24</f>
        <v>136.25</v>
      </c>
      <c r="U5" s="10">
        <f>S5*$V$33+$W$33</f>
        <v>-69.751624017669883</v>
      </c>
    </row>
    <row r="6" spans="2:21" x14ac:dyDescent="0.2">
      <c r="B6" s="4" t="s">
        <v>7</v>
      </c>
      <c r="C6" s="9" t="s">
        <v>2</v>
      </c>
      <c r="D6" s="9"/>
      <c r="E6" s="9" t="s">
        <v>3</v>
      </c>
      <c r="F6" s="9"/>
      <c r="G6" s="9" t="s">
        <v>4</v>
      </c>
      <c r="H6" s="9"/>
      <c r="I6" s="9" t="s">
        <v>5</v>
      </c>
      <c r="J6" s="9"/>
      <c r="K6" s="9" t="s">
        <v>6</v>
      </c>
      <c r="L6" s="9"/>
      <c r="M6" s="9" t="s">
        <v>8</v>
      </c>
      <c r="N6" s="9"/>
      <c r="S6" s="6">
        <v>0.53125</v>
      </c>
      <c r="T6">
        <f t="shared" ref="T6:T16" si="0">C8-H25</f>
        <v>86.25</v>
      </c>
      <c r="U6" s="10">
        <f>S6*$V$33+$W$33</f>
        <v>-69.751624017669883</v>
      </c>
    </row>
    <row r="7" spans="2:21" x14ac:dyDescent="0.2">
      <c r="B7" s="5">
        <v>1</v>
      </c>
      <c r="C7" s="5">
        <v>260</v>
      </c>
      <c r="D7" s="6">
        <v>0.53125</v>
      </c>
      <c r="E7" s="5">
        <v>155</v>
      </c>
      <c r="F7" s="7">
        <v>0.54166666666666663</v>
      </c>
      <c r="G7" s="5">
        <v>110</v>
      </c>
      <c r="H7" s="7">
        <v>0.54513888888888884</v>
      </c>
      <c r="I7" s="5">
        <v>125</v>
      </c>
      <c r="J7" s="7">
        <v>0.55555555555555558</v>
      </c>
      <c r="K7" s="5">
        <v>100</v>
      </c>
      <c r="L7" s="7">
        <v>0.55694444444444446</v>
      </c>
      <c r="M7" s="5">
        <v>160</v>
      </c>
      <c r="N7" s="7">
        <v>0.56736111111111109</v>
      </c>
      <c r="P7" s="2"/>
      <c r="S7" s="6">
        <v>0.53194444444444444</v>
      </c>
      <c r="T7">
        <f t="shared" si="0"/>
        <v>125</v>
      </c>
      <c r="U7" s="10">
        <f>S7*$V$33+$W$33</f>
        <v>-67.812956992280078</v>
      </c>
    </row>
    <row r="8" spans="2:21" x14ac:dyDescent="0.2">
      <c r="B8" s="5">
        <v>2</v>
      </c>
      <c r="C8" s="5">
        <v>200</v>
      </c>
      <c r="D8" s="6">
        <v>0.53125</v>
      </c>
      <c r="E8" s="5">
        <v>140</v>
      </c>
      <c r="F8" s="7">
        <v>0.54166666666666663</v>
      </c>
      <c r="G8" s="5">
        <v>100</v>
      </c>
      <c r="H8" s="7">
        <v>0.54583333333333328</v>
      </c>
      <c r="I8" s="5">
        <v>100</v>
      </c>
      <c r="J8" s="7">
        <v>0.55486111111111114</v>
      </c>
      <c r="K8" s="5">
        <v>100</v>
      </c>
      <c r="L8" s="7">
        <v>0.55694444444444446</v>
      </c>
      <c r="M8" s="5">
        <v>155</v>
      </c>
      <c r="N8" s="7">
        <v>0.56736111111111109</v>
      </c>
      <c r="S8" s="6">
        <v>0.53194444444444444</v>
      </c>
      <c r="T8">
        <f t="shared" si="0"/>
        <v>50</v>
      </c>
      <c r="U8" s="10">
        <f>S8*$V$33+$W$33</f>
        <v>-67.812956992280078</v>
      </c>
    </row>
    <row r="9" spans="2:21" x14ac:dyDescent="0.2">
      <c r="B9" s="5">
        <v>3</v>
      </c>
      <c r="C9" s="5">
        <v>230</v>
      </c>
      <c r="D9" s="6">
        <v>0.53194444444444444</v>
      </c>
      <c r="E9" s="5">
        <v>155</v>
      </c>
      <c r="F9" s="7">
        <v>0.54097222222222219</v>
      </c>
      <c r="G9" s="5">
        <v>60</v>
      </c>
      <c r="H9" s="7">
        <v>0.54583333333333328</v>
      </c>
      <c r="I9" s="5">
        <v>105</v>
      </c>
      <c r="J9" s="7">
        <v>0.55486111111111114</v>
      </c>
      <c r="K9" s="5">
        <v>95</v>
      </c>
      <c r="L9" s="7">
        <v>0.55694444444444446</v>
      </c>
      <c r="M9" s="5">
        <v>160</v>
      </c>
      <c r="N9" s="7">
        <v>0.56666666666666665</v>
      </c>
      <c r="S9" s="6">
        <v>0.53263888888888888</v>
      </c>
      <c r="T9">
        <f t="shared" si="0"/>
        <v>-70</v>
      </c>
      <c r="U9" s="10">
        <f>S9*$V$33+$W$33</f>
        <v>-65.874289966890274</v>
      </c>
    </row>
    <row r="10" spans="2:21" x14ac:dyDescent="0.2">
      <c r="B10" s="5">
        <v>4</v>
      </c>
      <c r="C10" s="5">
        <v>170</v>
      </c>
      <c r="D10" s="6">
        <v>0.53194444444444444</v>
      </c>
      <c r="E10" s="5">
        <v>165</v>
      </c>
      <c r="F10" s="7">
        <v>0.54097222222222219</v>
      </c>
      <c r="G10" s="5">
        <v>115</v>
      </c>
      <c r="H10" s="7">
        <v>0.54652777777777772</v>
      </c>
      <c r="I10" s="5">
        <v>110</v>
      </c>
      <c r="J10" s="7">
        <v>0.5541666666666667</v>
      </c>
      <c r="K10" s="5">
        <v>105</v>
      </c>
      <c r="L10" s="7">
        <v>0.55763888888888891</v>
      </c>
      <c r="M10" s="5">
        <v>150</v>
      </c>
      <c r="N10" s="7">
        <v>0.56666666666666665</v>
      </c>
      <c r="S10" s="6">
        <v>0.53263888888888888</v>
      </c>
      <c r="T10">
        <f t="shared" si="0"/>
        <v>-72.5</v>
      </c>
      <c r="U10" s="10">
        <f>S10*$V$33+$W$33</f>
        <v>-65.874289966890274</v>
      </c>
    </row>
    <row r="11" spans="2:21" x14ac:dyDescent="0.2">
      <c r="B11" s="5">
        <v>5</v>
      </c>
      <c r="C11" s="5">
        <v>50</v>
      </c>
      <c r="D11" s="6">
        <v>0.53263888888888888</v>
      </c>
      <c r="E11" s="5">
        <v>180</v>
      </c>
      <c r="F11" s="7">
        <v>0.54027777777777775</v>
      </c>
      <c r="G11" s="5">
        <v>95</v>
      </c>
      <c r="H11" s="7">
        <v>0.54652777777777772</v>
      </c>
      <c r="I11" s="5">
        <v>120</v>
      </c>
      <c r="J11" s="7">
        <v>0.55347222222222225</v>
      </c>
      <c r="K11" s="5">
        <v>105</v>
      </c>
      <c r="L11" s="7">
        <v>0.55763888888888891</v>
      </c>
      <c r="M11" s="5">
        <v>160</v>
      </c>
      <c r="N11" s="7">
        <v>0.56597222222222221</v>
      </c>
      <c r="S11" s="6">
        <v>0.53333333333333333</v>
      </c>
      <c r="T11">
        <f t="shared" si="0"/>
        <v>-90</v>
      </c>
      <c r="U11" s="10">
        <f>S11*$V$33+$W$33</f>
        <v>-63.935622941500469</v>
      </c>
    </row>
    <row r="12" spans="2:21" x14ac:dyDescent="0.2">
      <c r="B12" s="5">
        <v>6</v>
      </c>
      <c r="C12" s="5">
        <v>60</v>
      </c>
      <c r="D12" s="6">
        <v>0.53263888888888888</v>
      </c>
      <c r="E12" s="5">
        <v>205</v>
      </c>
      <c r="F12" s="7">
        <v>0.54027777777777775</v>
      </c>
      <c r="G12" s="5">
        <v>100</v>
      </c>
      <c r="H12" s="7">
        <v>0.54722222222222228</v>
      </c>
      <c r="I12" s="5">
        <v>120</v>
      </c>
      <c r="J12" s="7">
        <v>0.55347222222222225</v>
      </c>
      <c r="K12" s="5">
        <v>140</v>
      </c>
      <c r="L12" s="7">
        <v>0.55902777777777779</v>
      </c>
      <c r="M12" s="5">
        <v>170</v>
      </c>
      <c r="N12" s="7">
        <v>0.56597222222222221</v>
      </c>
      <c r="S12" s="6">
        <v>0.53333333333333333</v>
      </c>
      <c r="T12">
        <f t="shared" si="0"/>
        <v>-85</v>
      </c>
      <c r="U12" s="10">
        <f>S12*$V$33+$W$33</f>
        <v>-63.935622941500469</v>
      </c>
    </row>
    <row r="13" spans="2:21" x14ac:dyDescent="0.2">
      <c r="B13" s="5">
        <v>7</v>
      </c>
      <c r="C13" s="5">
        <v>25</v>
      </c>
      <c r="D13" s="6">
        <v>0.53333333333333333</v>
      </c>
      <c r="E13" s="5">
        <v>145</v>
      </c>
      <c r="F13" s="7">
        <v>0.5395833333333333</v>
      </c>
      <c r="G13" s="5">
        <v>90</v>
      </c>
      <c r="H13" s="7">
        <v>0.54722222222222228</v>
      </c>
      <c r="I13" s="5">
        <v>105</v>
      </c>
      <c r="J13" s="7">
        <v>0.55277777777777781</v>
      </c>
      <c r="K13" s="5">
        <v>110</v>
      </c>
      <c r="L13" s="7">
        <v>0.55902777777777779</v>
      </c>
      <c r="M13" s="5">
        <v>155</v>
      </c>
      <c r="N13" s="7">
        <v>0.56527777777777777</v>
      </c>
      <c r="S13" s="6">
        <v>0.53402777777777777</v>
      </c>
      <c r="T13">
        <f t="shared" si="0"/>
        <v>-81.25</v>
      </c>
      <c r="U13" s="10">
        <f>S13*$V$33+$W$33</f>
        <v>-61.996955916110664</v>
      </c>
    </row>
    <row r="14" spans="2:21" x14ac:dyDescent="0.2">
      <c r="B14" s="5">
        <v>8</v>
      </c>
      <c r="C14" s="5">
        <v>30</v>
      </c>
      <c r="D14" s="6">
        <v>0.53333333333333333</v>
      </c>
      <c r="E14" s="5">
        <v>140</v>
      </c>
      <c r="F14" s="7">
        <v>0.5395833333333333</v>
      </c>
      <c r="G14" s="5">
        <v>95</v>
      </c>
      <c r="H14" s="7">
        <v>0.54791666666666672</v>
      </c>
      <c r="I14" s="5">
        <v>110</v>
      </c>
      <c r="J14" s="7">
        <v>0.55277777777777781</v>
      </c>
      <c r="K14" s="5">
        <v>110</v>
      </c>
      <c r="L14" s="7">
        <v>0.55972222222222223</v>
      </c>
      <c r="M14" s="5">
        <v>145</v>
      </c>
      <c r="N14" s="7">
        <v>0.56527777777777777</v>
      </c>
      <c r="S14" s="7">
        <v>0.53402777777777777</v>
      </c>
      <c r="T14">
        <f t="shared" si="0"/>
        <v>-23.75</v>
      </c>
      <c r="U14" s="10">
        <f>S14*$V$33+$W$33</f>
        <v>-61.996955916110664</v>
      </c>
    </row>
    <row r="15" spans="2:21" x14ac:dyDescent="0.2">
      <c r="B15" s="5">
        <v>9</v>
      </c>
      <c r="C15" s="5">
        <v>30</v>
      </c>
      <c r="D15" s="6">
        <v>0.53402777777777777</v>
      </c>
      <c r="E15" s="5">
        <v>150</v>
      </c>
      <c r="F15" s="7">
        <v>0.53888888888888886</v>
      </c>
      <c r="G15" s="5">
        <v>110</v>
      </c>
      <c r="H15" s="7">
        <v>0.54861111111111116</v>
      </c>
      <c r="I15" s="5">
        <v>80</v>
      </c>
      <c r="J15" s="7">
        <v>0.55208333333333337</v>
      </c>
      <c r="K15" s="5">
        <v>110</v>
      </c>
      <c r="L15" s="7">
        <v>0.55972222222222223</v>
      </c>
      <c r="M15" s="5">
        <v>145</v>
      </c>
      <c r="N15" s="7">
        <v>0.56458333333333333</v>
      </c>
      <c r="S15" s="7">
        <v>0.53680555555555554</v>
      </c>
      <c r="T15">
        <f t="shared" si="0"/>
        <v>6.25</v>
      </c>
      <c r="U15" s="10">
        <f>S15*$V$33+$W$33</f>
        <v>-54.242287814551446</v>
      </c>
    </row>
    <row r="16" spans="2:21" x14ac:dyDescent="0.2">
      <c r="B16" s="5">
        <v>10</v>
      </c>
      <c r="C16" s="5">
        <v>90</v>
      </c>
      <c r="D16" s="7">
        <v>0.53402777777777777</v>
      </c>
      <c r="E16" s="5">
        <v>90</v>
      </c>
      <c r="F16" s="7">
        <v>0.53888888888888886</v>
      </c>
      <c r="G16" s="5">
        <v>90</v>
      </c>
      <c r="H16" s="7">
        <v>0.54861111111111116</v>
      </c>
      <c r="I16" s="5">
        <v>105</v>
      </c>
      <c r="J16" s="7">
        <v>0.55138888888888893</v>
      </c>
      <c r="K16" s="5">
        <v>120</v>
      </c>
      <c r="L16" s="7">
        <v>0.56041666666666667</v>
      </c>
      <c r="M16" s="5">
        <v>140</v>
      </c>
      <c r="N16" s="7">
        <v>0.56388888888888888</v>
      </c>
      <c r="S16" s="7">
        <v>0.53749999999999998</v>
      </c>
      <c r="T16">
        <f t="shared" si="0"/>
        <v>37.5</v>
      </c>
      <c r="U16" s="10">
        <f>S16*$V$33+$W$33</f>
        <v>-52.303620789161641</v>
      </c>
    </row>
    <row r="17" spans="2:21" x14ac:dyDescent="0.2">
      <c r="B17" s="5">
        <v>11</v>
      </c>
      <c r="C17" s="5">
        <v>115</v>
      </c>
      <c r="D17" s="7">
        <v>0.53680555555555554</v>
      </c>
      <c r="E17" s="5">
        <v>180</v>
      </c>
      <c r="F17" s="7">
        <v>0.53819444444444442</v>
      </c>
      <c r="G17" s="5">
        <v>100</v>
      </c>
      <c r="H17" s="7">
        <v>0.5493055555555556</v>
      </c>
      <c r="I17" s="5">
        <v>90</v>
      </c>
      <c r="J17" s="7">
        <v>0.55069444444444449</v>
      </c>
      <c r="K17" s="5">
        <v>115</v>
      </c>
      <c r="L17" s="7">
        <v>0.56111111111111112</v>
      </c>
      <c r="M17" s="5">
        <v>130</v>
      </c>
      <c r="N17" s="7">
        <v>0.56319444444444444</v>
      </c>
      <c r="S17" s="7">
        <v>0.54166666666666663</v>
      </c>
      <c r="T17">
        <f>E7-H24</f>
        <v>31.25</v>
      </c>
      <c r="U17" s="10">
        <f>S17*$V$33+$W$33</f>
        <v>-40.671618636823041</v>
      </c>
    </row>
    <row r="18" spans="2:21" x14ac:dyDescent="0.2">
      <c r="B18" s="5">
        <v>12</v>
      </c>
      <c r="C18" s="5">
        <v>140</v>
      </c>
      <c r="D18" s="7">
        <v>0.53749999999999998</v>
      </c>
      <c r="E18" s="5">
        <v>140</v>
      </c>
      <c r="F18" s="7">
        <v>0.53819444444444442</v>
      </c>
      <c r="G18" s="5">
        <v>90</v>
      </c>
      <c r="H18" s="7">
        <v>0.55000000000000004</v>
      </c>
      <c r="I18" s="5">
        <v>90</v>
      </c>
      <c r="J18" s="7">
        <v>0.55000000000000004</v>
      </c>
      <c r="K18" s="5">
        <v>115</v>
      </c>
      <c r="L18" s="7">
        <v>0.56180555555555556</v>
      </c>
      <c r="M18" s="5">
        <v>115</v>
      </c>
      <c r="N18" s="7">
        <v>0.56527777777777777</v>
      </c>
      <c r="S18" s="7">
        <v>0.54166666666666663</v>
      </c>
      <c r="T18">
        <f t="shared" ref="T18:T28" si="1">E8-H25</f>
        <v>26.25</v>
      </c>
      <c r="U18" s="10">
        <f>S18*$V$33+$W$33</f>
        <v>-40.671618636823041</v>
      </c>
    </row>
    <row r="19" spans="2:21" x14ac:dyDescent="0.2">
      <c r="C19" t="s">
        <v>1</v>
      </c>
      <c r="D19" t="s">
        <v>0</v>
      </c>
      <c r="E19" t="s">
        <v>1</v>
      </c>
      <c r="F19" t="s">
        <v>0</v>
      </c>
      <c r="G19" t="s">
        <v>1</v>
      </c>
      <c r="H19" t="s">
        <v>0</v>
      </c>
      <c r="I19" t="s">
        <v>1</v>
      </c>
      <c r="J19" t="s">
        <v>0</v>
      </c>
      <c r="K19" t="s">
        <v>1</v>
      </c>
      <c r="L19" t="s">
        <v>0</v>
      </c>
      <c r="M19" t="s">
        <v>1</v>
      </c>
      <c r="N19" t="s">
        <v>0</v>
      </c>
      <c r="S19" s="7">
        <v>0.54097222222222219</v>
      </c>
      <c r="T19">
        <f t="shared" si="1"/>
        <v>50</v>
      </c>
      <c r="U19" s="10">
        <f>S19*$V$33+$W$33</f>
        <v>-42.610285662212846</v>
      </c>
    </row>
    <row r="20" spans="2:21" x14ac:dyDescent="0.2">
      <c r="S20" s="7">
        <v>0.54097222222222219</v>
      </c>
      <c r="T20">
        <f t="shared" si="1"/>
        <v>45</v>
      </c>
      <c r="U20" s="10">
        <f>S20*$V$33+$W$33</f>
        <v>-42.610285662212846</v>
      </c>
    </row>
    <row r="21" spans="2:21" x14ac:dyDescent="0.2">
      <c r="C21" t="s">
        <v>9</v>
      </c>
      <c r="G21" s="1"/>
      <c r="L21" s="8" t="s">
        <v>10</v>
      </c>
      <c r="M21" s="8"/>
      <c r="N21" s="8"/>
      <c r="O21" s="8"/>
      <c r="P21" s="1"/>
      <c r="S21" s="7">
        <v>0.54027777777777775</v>
      </c>
      <c r="T21">
        <f t="shared" si="1"/>
        <v>60</v>
      </c>
      <c r="U21" s="10">
        <f>S21*$V$33+$W$33</f>
        <v>-44.54895268760265</v>
      </c>
    </row>
    <row r="22" spans="2:21" x14ac:dyDescent="0.2">
      <c r="S22" s="7">
        <v>0.54027777777777775</v>
      </c>
      <c r="T22">
        <f t="shared" si="1"/>
        <v>72.5</v>
      </c>
      <c r="U22" s="10">
        <f>S22*$V$33+$W$33</f>
        <v>-44.54895268760265</v>
      </c>
    </row>
    <row r="23" spans="2:21" x14ac:dyDescent="0.2">
      <c r="B23" s="4" t="s">
        <v>7</v>
      </c>
      <c r="C23" t="s">
        <v>20</v>
      </c>
      <c r="D23" t="s">
        <v>21</v>
      </c>
      <c r="E23" t="s">
        <v>22</v>
      </c>
      <c r="G23" t="s">
        <v>20</v>
      </c>
      <c r="H23" t="s">
        <v>23</v>
      </c>
      <c r="I23" t="s">
        <v>24</v>
      </c>
      <c r="S23" s="7">
        <v>0.5395833333333333</v>
      </c>
      <c r="T23">
        <f t="shared" si="1"/>
        <v>30</v>
      </c>
      <c r="U23" s="10">
        <f>S23*$V$33+$W$33</f>
        <v>-46.487619712992455</v>
      </c>
    </row>
    <row r="24" spans="2:21" x14ac:dyDescent="0.2">
      <c r="B24" s="5">
        <v>1</v>
      </c>
      <c r="C24">
        <v>0</v>
      </c>
      <c r="D24" s="11">
        <f>(C7+E7+G7+I7+K7+M7)/6</f>
        <v>151.66666666666666</v>
      </c>
      <c r="E24" s="11">
        <f>STDEV(C7,E7,G7,I7,K7,M7)</f>
        <v>58.195074247453874</v>
      </c>
      <c r="G24">
        <v>0</v>
      </c>
      <c r="H24" s="11">
        <f>(G7+I7+K7+M7)/4</f>
        <v>123.75</v>
      </c>
      <c r="I24" s="11">
        <f>STDEV(G7,I7,K7,M7)</f>
        <v>26.259918760981218</v>
      </c>
      <c r="S24" s="7">
        <v>0.5395833333333333</v>
      </c>
      <c r="T24">
        <f t="shared" si="1"/>
        <v>25</v>
      </c>
      <c r="U24" s="10">
        <f>S24*$V$33+$W$33</f>
        <v>-46.487619712992455</v>
      </c>
    </row>
    <row r="25" spans="2:21" x14ac:dyDescent="0.2">
      <c r="B25" s="5">
        <v>2</v>
      </c>
      <c r="C25">
        <v>10</v>
      </c>
      <c r="D25" s="11">
        <f t="shared" ref="D25:D35" si="2">(C8+E8+G8+I8+K8+M8)/6</f>
        <v>132.5</v>
      </c>
      <c r="E25" s="11">
        <f t="shared" ref="E25:E35" si="3">STDEV(C8,E8,G8,I8,K8,M8)</f>
        <v>40.712405971644564</v>
      </c>
      <c r="G25">
        <v>10</v>
      </c>
      <c r="H25" s="11">
        <f t="shared" ref="H25:H35" si="4">(G8+I8+K8+M8)/4</f>
        <v>113.75</v>
      </c>
      <c r="I25" s="11">
        <f t="shared" ref="I25:I35" si="5">STDEV(G8,I8,K8,M8)</f>
        <v>27.5</v>
      </c>
      <c r="S25" s="7">
        <v>0.53888888888888886</v>
      </c>
      <c r="T25">
        <f t="shared" si="1"/>
        <v>38.75</v>
      </c>
      <c r="U25" s="10">
        <f>S25*$V$33+$W$33</f>
        <v>-48.42628673838226</v>
      </c>
    </row>
    <row r="26" spans="2:21" x14ac:dyDescent="0.2">
      <c r="B26" s="5">
        <v>3</v>
      </c>
      <c r="C26">
        <v>20</v>
      </c>
      <c r="D26" s="11">
        <f t="shared" si="2"/>
        <v>134.16666666666666</v>
      </c>
      <c r="E26" s="11">
        <f t="shared" si="3"/>
        <v>60.284049852897788</v>
      </c>
      <c r="G26">
        <v>20</v>
      </c>
      <c r="H26" s="11">
        <f t="shared" si="4"/>
        <v>105</v>
      </c>
      <c r="I26" s="11">
        <f t="shared" si="5"/>
        <v>41.432676315520176</v>
      </c>
      <c r="S26" s="7">
        <v>0.53888888888888886</v>
      </c>
      <c r="T26">
        <f t="shared" si="1"/>
        <v>-23.75</v>
      </c>
      <c r="U26" s="10">
        <f>S26*$V$33+$W$33</f>
        <v>-48.42628673838226</v>
      </c>
    </row>
    <row r="27" spans="2:21" x14ac:dyDescent="0.2">
      <c r="B27" s="5">
        <v>4</v>
      </c>
      <c r="C27">
        <v>30</v>
      </c>
      <c r="D27" s="11">
        <f t="shared" si="2"/>
        <v>135.83333333333334</v>
      </c>
      <c r="E27" s="11">
        <f t="shared" si="3"/>
        <v>29.226129861250286</v>
      </c>
      <c r="G27">
        <v>30</v>
      </c>
      <c r="H27" s="11">
        <f t="shared" si="4"/>
        <v>120</v>
      </c>
      <c r="I27" s="11">
        <f t="shared" si="5"/>
        <v>20.412414523193153</v>
      </c>
      <c r="S27" s="7">
        <v>0.53819444444444442</v>
      </c>
      <c r="T27">
        <f t="shared" si="1"/>
        <v>71.25</v>
      </c>
      <c r="U27" s="10">
        <f>S27*$V$33+$W$33</f>
        <v>-50.364953763772064</v>
      </c>
    </row>
    <row r="28" spans="2:21" x14ac:dyDescent="0.2">
      <c r="B28" s="5">
        <v>5</v>
      </c>
      <c r="C28">
        <v>40</v>
      </c>
      <c r="D28" s="11">
        <f t="shared" si="2"/>
        <v>118.33333333333333</v>
      </c>
      <c r="E28" s="11">
        <f t="shared" si="3"/>
        <v>46.761807778000474</v>
      </c>
      <c r="G28">
        <v>40</v>
      </c>
      <c r="H28" s="11">
        <f t="shared" si="4"/>
        <v>120</v>
      </c>
      <c r="I28" s="11">
        <f t="shared" si="5"/>
        <v>28.577380332470412</v>
      </c>
      <c r="S28" s="7">
        <v>0.53819444444444442</v>
      </c>
      <c r="T28">
        <f t="shared" si="1"/>
        <v>37.5</v>
      </c>
      <c r="U28" s="10">
        <f>S28*$V$33+$W$33</f>
        <v>-50.364953763772064</v>
      </c>
    </row>
    <row r="29" spans="2:21" x14ac:dyDescent="0.2">
      <c r="B29" s="5">
        <v>6</v>
      </c>
      <c r="C29">
        <v>50</v>
      </c>
      <c r="D29" s="11">
        <f t="shared" si="2"/>
        <v>132.5</v>
      </c>
      <c r="E29" s="11">
        <f t="shared" si="3"/>
        <v>51.356596460435341</v>
      </c>
      <c r="G29">
        <v>50</v>
      </c>
      <c r="H29" s="11">
        <f t="shared" si="4"/>
        <v>132.5</v>
      </c>
      <c r="I29" s="11">
        <f t="shared" si="5"/>
        <v>29.860788111948196</v>
      </c>
      <c r="S29" s="7">
        <v>0.54513888888888884</v>
      </c>
      <c r="T29">
        <f>G7-H24</f>
        <v>-13.75</v>
      </c>
      <c r="U29" s="10">
        <f>S29*$V$33+$W$33</f>
        <v>-30.978283509874245</v>
      </c>
    </row>
    <row r="30" spans="2:21" x14ac:dyDescent="0.2">
      <c r="B30" s="5">
        <v>7</v>
      </c>
      <c r="C30">
        <v>60</v>
      </c>
      <c r="D30" s="11">
        <f t="shared" si="2"/>
        <v>105</v>
      </c>
      <c r="E30" s="11">
        <f t="shared" si="3"/>
        <v>46.36809247747852</v>
      </c>
      <c r="G30">
        <v>60</v>
      </c>
      <c r="H30" s="11">
        <f t="shared" si="4"/>
        <v>115</v>
      </c>
      <c r="I30" s="11">
        <f t="shared" si="5"/>
        <v>27.988092706244444</v>
      </c>
      <c r="S30" s="7">
        <v>0.54583333333333328</v>
      </c>
      <c r="T30">
        <f t="shared" ref="T30:T40" si="6">G8-H25</f>
        <v>-13.75</v>
      </c>
      <c r="U30" s="10">
        <f>S30*$V$33+$W$33</f>
        <v>-29.039616484484441</v>
      </c>
    </row>
    <row r="31" spans="2:21" x14ac:dyDescent="0.2">
      <c r="B31" s="5">
        <v>8</v>
      </c>
      <c r="C31">
        <v>70</v>
      </c>
      <c r="D31" s="11">
        <f t="shared" si="2"/>
        <v>105</v>
      </c>
      <c r="E31" s="11">
        <f t="shared" si="3"/>
        <v>41.47288270665544</v>
      </c>
      <c r="G31">
        <v>70</v>
      </c>
      <c r="H31" s="11">
        <f t="shared" si="4"/>
        <v>115</v>
      </c>
      <c r="I31" s="11">
        <f t="shared" si="5"/>
        <v>21.213203435596427</v>
      </c>
      <c r="S31" s="7">
        <v>0.54583333333333328</v>
      </c>
      <c r="T31">
        <f t="shared" si="6"/>
        <v>-45</v>
      </c>
      <c r="U31" s="10">
        <f>S31*$V$33+$W$33</f>
        <v>-29.039616484484441</v>
      </c>
    </row>
    <row r="32" spans="2:21" x14ac:dyDescent="0.2">
      <c r="B32" s="5">
        <v>9</v>
      </c>
      <c r="C32">
        <v>80</v>
      </c>
      <c r="D32" s="11">
        <f t="shared" si="2"/>
        <v>104.16666666666667</v>
      </c>
      <c r="E32" s="11">
        <f t="shared" si="3"/>
        <v>44.543985751913439</v>
      </c>
      <c r="G32">
        <v>80</v>
      </c>
      <c r="H32" s="11">
        <f t="shared" si="4"/>
        <v>111.25</v>
      </c>
      <c r="I32" s="11">
        <f t="shared" si="5"/>
        <v>26.575364531836623</v>
      </c>
      <c r="S32" s="7">
        <v>0.54652777777777772</v>
      </c>
      <c r="T32">
        <f t="shared" si="6"/>
        <v>-5</v>
      </c>
      <c r="U32" s="10">
        <f>S32*$V$33+$W$33</f>
        <v>-27.100949459094636</v>
      </c>
    </row>
    <row r="33" spans="2:23" x14ac:dyDescent="0.2">
      <c r="B33" s="5">
        <v>10</v>
      </c>
      <c r="C33">
        <v>90</v>
      </c>
      <c r="D33" s="11">
        <f t="shared" si="2"/>
        <v>105.83333333333333</v>
      </c>
      <c r="E33" s="11">
        <f t="shared" si="3"/>
        <v>20.59530690877574</v>
      </c>
      <c r="G33">
        <v>90</v>
      </c>
      <c r="H33" s="11">
        <f t="shared" si="4"/>
        <v>113.75</v>
      </c>
      <c r="I33" s="11">
        <f t="shared" si="5"/>
        <v>21.360009363293827</v>
      </c>
      <c r="S33" s="7">
        <v>0.54652777777777772</v>
      </c>
      <c r="T33">
        <f t="shared" si="6"/>
        <v>-25</v>
      </c>
      <c r="U33" s="10">
        <f>S33*$V$33+$W$33</f>
        <v>-27.100949459094636</v>
      </c>
      <c r="V33" cm="1">
        <f t="array" ref="V33:W33">LINEST(T29:T76,S29:S76)</f>
        <v>2791.6805165612932</v>
      </c>
      <c r="W33">
        <v>-1552.8318984408568</v>
      </c>
    </row>
    <row r="34" spans="2:23" x14ac:dyDescent="0.2">
      <c r="B34" s="5">
        <v>11</v>
      </c>
      <c r="C34">
        <v>100</v>
      </c>
      <c r="D34" s="11">
        <f t="shared" si="2"/>
        <v>121.66666666666667</v>
      </c>
      <c r="E34" s="11">
        <f t="shared" si="3"/>
        <v>31.728010758108766</v>
      </c>
      <c r="G34">
        <v>100</v>
      </c>
      <c r="H34" s="11">
        <f t="shared" si="4"/>
        <v>108.75</v>
      </c>
      <c r="I34" s="11">
        <f t="shared" si="5"/>
        <v>17.5</v>
      </c>
      <c r="S34" s="7">
        <v>0.54722222222222228</v>
      </c>
      <c r="T34">
        <f t="shared" si="6"/>
        <v>-32.5</v>
      </c>
      <c r="U34" s="10">
        <f>S34*$V$33+$W$33</f>
        <v>-25.162282433704604</v>
      </c>
      <c r="V34" t="s">
        <v>27</v>
      </c>
    </row>
    <row r="35" spans="2:23" x14ac:dyDescent="0.2">
      <c r="B35" s="5">
        <v>12</v>
      </c>
      <c r="C35">
        <v>110</v>
      </c>
      <c r="D35" s="11">
        <f t="shared" si="2"/>
        <v>115</v>
      </c>
      <c r="E35" s="11">
        <f t="shared" si="3"/>
        <v>22.360679774997898</v>
      </c>
      <c r="G35">
        <v>110</v>
      </c>
      <c r="H35" s="11">
        <f t="shared" si="4"/>
        <v>102.5</v>
      </c>
      <c r="I35" s="11">
        <f t="shared" si="5"/>
        <v>14.433756729740644</v>
      </c>
      <c r="S35" s="7">
        <v>0.54722222222222228</v>
      </c>
      <c r="T35">
        <f t="shared" si="6"/>
        <v>-25</v>
      </c>
      <c r="U35" s="10">
        <f>S35*$V$33+$W$33</f>
        <v>-25.162282433704604</v>
      </c>
    </row>
    <row r="36" spans="2:23" x14ac:dyDescent="0.2">
      <c r="S36" s="7">
        <v>0.54791666666666672</v>
      </c>
      <c r="T36">
        <f t="shared" si="6"/>
        <v>-20</v>
      </c>
      <c r="U36" s="10">
        <f>S36*$V$33+$W$33</f>
        <v>-23.223615408314799</v>
      </c>
    </row>
    <row r="37" spans="2:23" x14ac:dyDescent="0.2">
      <c r="S37" s="7">
        <v>0.54861111111111116</v>
      </c>
      <c r="T37">
        <f t="shared" si="6"/>
        <v>-1.25</v>
      </c>
      <c r="U37" s="10">
        <f>S37*$V$33+$W$33</f>
        <v>-21.284948382924995</v>
      </c>
    </row>
    <row r="38" spans="2:23" x14ac:dyDescent="0.2">
      <c r="S38" s="7">
        <v>0.54861111111111116</v>
      </c>
      <c r="T38">
        <f t="shared" si="6"/>
        <v>-23.75</v>
      </c>
      <c r="U38" s="10">
        <f>S38*$V$33+$W$33</f>
        <v>-21.284948382924995</v>
      </c>
    </row>
    <row r="39" spans="2:23" x14ac:dyDescent="0.2">
      <c r="S39" s="7">
        <v>0.5493055555555556</v>
      </c>
      <c r="T39">
        <f t="shared" si="6"/>
        <v>-8.75</v>
      </c>
      <c r="U39" s="10">
        <f>S39*$V$33+$W$33</f>
        <v>-19.34628135753519</v>
      </c>
    </row>
    <row r="40" spans="2:23" x14ac:dyDescent="0.2">
      <c r="S40" s="7">
        <v>0.55000000000000004</v>
      </c>
      <c r="T40">
        <f t="shared" si="6"/>
        <v>-12.5</v>
      </c>
      <c r="U40" s="10">
        <f>S40*$V$33+$W$33</f>
        <v>-17.407614332145386</v>
      </c>
    </row>
    <row r="41" spans="2:23" x14ac:dyDescent="0.2">
      <c r="S41" s="7">
        <v>0.55555555555555558</v>
      </c>
      <c r="T41">
        <f>I7-H24</f>
        <v>1.25</v>
      </c>
      <c r="U41" s="10">
        <f>S41*$V$33+$W$33</f>
        <v>-1.898278129027176</v>
      </c>
    </row>
    <row r="42" spans="2:23" x14ac:dyDescent="0.2">
      <c r="S42" s="7">
        <v>0.55486111111111114</v>
      </c>
      <c r="T42">
        <f t="shared" ref="T42:T52" si="7">I8-H25</f>
        <v>-13.75</v>
      </c>
      <c r="U42" s="10">
        <f>S42*$V$33+$W$33</f>
        <v>-3.8369451544169806</v>
      </c>
    </row>
    <row r="43" spans="2:23" x14ac:dyDescent="0.2">
      <c r="S43" s="7">
        <v>0.55486111111111114</v>
      </c>
      <c r="T43">
        <f t="shared" si="7"/>
        <v>0</v>
      </c>
      <c r="U43" s="10">
        <f>S43*$V$33+$W$33</f>
        <v>-3.8369451544169806</v>
      </c>
    </row>
    <row r="44" spans="2:23" x14ac:dyDescent="0.2">
      <c r="S44" s="7">
        <v>0.5541666666666667</v>
      </c>
      <c r="T44">
        <f t="shared" si="7"/>
        <v>-10</v>
      </c>
      <c r="U44" s="10">
        <f>S44*$V$33+$W$33</f>
        <v>-5.7756121798067852</v>
      </c>
    </row>
    <row r="45" spans="2:23" x14ac:dyDescent="0.2">
      <c r="S45" s="7">
        <v>0.55347222222222225</v>
      </c>
      <c r="T45">
        <f t="shared" si="7"/>
        <v>0</v>
      </c>
      <c r="U45" s="10">
        <f>S45*$V$33+$W$33</f>
        <v>-7.7142792051965898</v>
      </c>
    </row>
    <row r="46" spans="2:23" x14ac:dyDescent="0.2">
      <c r="S46" s="7">
        <v>0.55347222222222225</v>
      </c>
      <c r="T46">
        <f t="shared" si="7"/>
        <v>-12.5</v>
      </c>
      <c r="U46" s="10">
        <f>S46*$V$33+$W$33</f>
        <v>-7.7142792051965898</v>
      </c>
    </row>
    <row r="47" spans="2:23" x14ac:dyDescent="0.2">
      <c r="S47" s="7">
        <v>0.55277777777777781</v>
      </c>
      <c r="T47">
        <f t="shared" si="7"/>
        <v>-10</v>
      </c>
      <c r="U47" s="10">
        <f>S47*$V$33+$W$33</f>
        <v>-9.6529462305861671</v>
      </c>
    </row>
    <row r="48" spans="2:23" x14ac:dyDescent="0.2">
      <c r="S48" s="7">
        <v>0.55277777777777781</v>
      </c>
      <c r="T48">
        <f t="shared" si="7"/>
        <v>-5</v>
      </c>
      <c r="U48" s="10">
        <f>S48*$V$33+$W$33</f>
        <v>-9.6529462305861671</v>
      </c>
    </row>
    <row r="49" spans="2:21" x14ac:dyDescent="0.2">
      <c r="S49" s="7">
        <v>0.55208333333333337</v>
      </c>
      <c r="T49">
        <f t="shared" si="7"/>
        <v>-31.25</v>
      </c>
      <c r="U49" s="10">
        <f>S49*$V$33+$W$33</f>
        <v>-11.591613255975972</v>
      </c>
    </row>
    <row r="50" spans="2:21" x14ac:dyDescent="0.2">
      <c r="S50" s="7">
        <v>0.55138888888888893</v>
      </c>
      <c r="T50">
        <f t="shared" si="7"/>
        <v>-8.75</v>
      </c>
      <c r="U50" s="10">
        <f>S50*$V$33+$W$33</f>
        <v>-13.530280281365776</v>
      </c>
    </row>
    <row r="51" spans="2:21" x14ac:dyDescent="0.2">
      <c r="S51" s="7">
        <v>0.55069444444444449</v>
      </c>
      <c r="T51">
        <f t="shared" si="7"/>
        <v>-18.75</v>
      </c>
      <c r="U51" s="10">
        <f>S51*$V$33+$W$33</f>
        <v>-15.468947306755581</v>
      </c>
    </row>
    <row r="52" spans="2:21" x14ac:dyDescent="0.2">
      <c r="S52" s="7">
        <v>0.55000000000000004</v>
      </c>
      <c r="T52">
        <f t="shared" si="7"/>
        <v>-12.5</v>
      </c>
      <c r="U52" s="10">
        <f>S52*$V$33+$W$33</f>
        <v>-17.407614332145386</v>
      </c>
    </row>
    <row r="53" spans="2:21" x14ac:dyDescent="0.2">
      <c r="S53" s="7">
        <v>0.55694444444444446</v>
      </c>
      <c r="T53">
        <f>K7-H24</f>
        <v>-23.75</v>
      </c>
      <c r="U53" s="10">
        <f>S53*$V$33+$W$33</f>
        <v>1.9790559217524333</v>
      </c>
    </row>
    <row r="54" spans="2:21" x14ac:dyDescent="0.2">
      <c r="S54" s="7">
        <v>0.55694444444444446</v>
      </c>
      <c r="T54">
        <f t="shared" ref="T54:T64" si="8">K8-H25</f>
        <v>-13.75</v>
      </c>
      <c r="U54" s="10">
        <f>S54*$V$33+$W$33</f>
        <v>1.9790559217524333</v>
      </c>
    </row>
    <row r="55" spans="2:21" x14ac:dyDescent="0.2">
      <c r="S55" s="7">
        <v>0.55694444444444446</v>
      </c>
      <c r="T55">
        <f t="shared" si="8"/>
        <v>-10</v>
      </c>
      <c r="U55" s="10">
        <f>S55*$V$33+$W$33</f>
        <v>1.9790559217524333</v>
      </c>
    </row>
    <row r="56" spans="2:21" x14ac:dyDescent="0.2">
      <c r="S56" s="7">
        <v>0.55763888888888891</v>
      </c>
      <c r="T56">
        <f t="shared" si="8"/>
        <v>-15</v>
      </c>
      <c r="U56" s="10">
        <f>S56*$V$33+$W$33</f>
        <v>3.9177229471422379</v>
      </c>
    </row>
    <row r="57" spans="2:21" x14ac:dyDescent="0.2">
      <c r="S57" s="7">
        <v>0.55763888888888891</v>
      </c>
      <c r="T57">
        <f t="shared" si="8"/>
        <v>-15</v>
      </c>
      <c r="U57" s="10">
        <f>S57*$V$33+$W$33</f>
        <v>3.9177229471422379</v>
      </c>
    </row>
    <row r="58" spans="2:21" x14ac:dyDescent="0.2">
      <c r="C58" t="s">
        <v>28</v>
      </c>
      <c r="G58" s="12" t="s">
        <v>28</v>
      </c>
      <c r="H58" s="12"/>
      <c r="I58" s="12"/>
      <c r="S58" s="7">
        <v>0.55902777777777779</v>
      </c>
      <c r="T58">
        <f t="shared" si="8"/>
        <v>7.5</v>
      </c>
      <c r="U58" s="10">
        <f>S58*$V$33+$W$33</f>
        <v>7.7950569979218471</v>
      </c>
    </row>
    <row r="59" spans="2:21" x14ac:dyDescent="0.2">
      <c r="B59" s="4" t="s">
        <v>7</v>
      </c>
      <c r="C59" t="s">
        <v>20</v>
      </c>
      <c r="D59" t="s">
        <v>21</v>
      </c>
      <c r="E59" t="s">
        <v>22</v>
      </c>
      <c r="G59" s="12" t="s">
        <v>20</v>
      </c>
      <c r="H59" s="12" t="s">
        <v>23</v>
      </c>
      <c r="I59" s="12" t="s">
        <v>24</v>
      </c>
      <c r="S59" s="7">
        <v>0.55902777777777779</v>
      </c>
      <c r="T59">
        <f t="shared" si="8"/>
        <v>-5</v>
      </c>
      <c r="U59" s="10">
        <f>S59*$V$33+$W$33</f>
        <v>7.7950569979218471</v>
      </c>
    </row>
    <row r="60" spans="2:21" x14ac:dyDescent="0.2">
      <c r="B60" s="5">
        <v>1</v>
      </c>
      <c r="C60">
        <v>0</v>
      </c>
      <c r="D60" s="11">
        <f>AVERAGE(C7-(D7*$V$33+$W$33),E7-(F7*$V$33+$W$33),G7-(H7*$V$33+$W$33),I7-(J7*$V$33+$W$33),K7-(L7*$V$33+$W$33),M7-(N7*$V$33+$W$33))</f>
        <v>170.04361451150714</v>
      </c>
      <c r="E60" s="11">
        <f>STDEV(C7-(D7*$V$33+$W$33),E7-(F7*$V$33+$W$33),G7-(H7*$V$33+$W$33),I7-(J7*$V$33+$W$33),K7-(L7*$V$33+$W$33),M7-(N7*$V$33+$W$33))</f>
        <v>84.55347589434399</v>
      </c>
      <c r="G60" s="12">
        <v>0</v>
      </c>
      <c r="H60" s="13">
        <f>AVERAGE(G7-(H7*$V$33+$W$33),I7-(J7*$V$33+$W$33),K7-(L7*$V$33+$W$33),M7-(N7*$V$33+$W$33))</f>
        <v>123.70961110363749</v>
      </c>
      <c r="I60" s="13">
        <f>STDEV(G7-(H7*$V$33+$W$33),I7-(J7*$V$33+$W$33),K7-(L7*$V$33+$W$33),M7-(N7*$V$33+$W$33))</f>
        <v>18.217656691676549</v>
      </c>
      <c r="S60" s="7">
        <v>0.55972222222222223</v>
      </c>
      <c r="T60">
        <f t="shared" si="8"/>
        <v>-5</v>
      </c>
      <c r="U60" s="10">
        <f>S60*$V$33+$W$33</f>
        <v>9.7337240233114244</v>
      </c>
    </row>
    <row r="61" spans="2:21" x14ac:dyDescent="0.2">
      <c r="B61" s="5">
        <v>2</v>
      </c>
      <c r="C61">
        <v>10</v>
      </c>
      <c r="D61" s="11">
        <f t="shared" ref="D61:D71" si="9">AVERAGE(C8-(D8*$V$33+$W$33),E8-(F8*$V$33+$W$33),G8-(H8*$V$33+$W$33),I8-(J8*$V$33+$W$33),K8-(L8*$V$33+$W$33),M8-(N8*$V$33+$W$33))</f>
        <v>150.87694784484049</v>
      </c>
      <c r="E61" s="11">
        <f t="shared" ref="E61:E71" si="10">STDEV(C8-(D8*$V$33+$W$33),E8-(F8*$V$33+$W$33),G8-(H8*$V$33+$W$33),I8-(J8*$V$33+$W$33),K8-(L8*$V$33+$W$33),M8-(N8*$V$33+$W$33))</f>
        <v>65.158035052969026</v>
      </c>
      <c r="G61" s="12">
        <v>10</v>
      </c>
      <c r="H61" s="13">
        <f t="shared" ref="H61:H71" si="11">AVERAGE(G8-(H8*$V$33+$W$33),I8-(J8*$V$33+$W$33),K8-(L8*$V$33+$W$33),M8-(N8*$V$33+$W$33))</f>
        <v>113.70961110363749</v>
      </c>
      <c r="I61" s="13">
        <f t="shared" ref="I61:I71" si="12">STDEV(G8-(H8*$V$33+$W$33),I8-(J8*$V$33+$W$33),K8-(L8*$V$33+$W$33),M8-(N8*$V$33+$W$33))</f>
        <v>15.09186243516862</v>
      </c>
      <c r="S61" s="7">
        <v>0.55972222222222223</v>
      </c>
      <c r="T61">
        <f t="shared" si="8"/>
        <v>-1.25</v>
      </c>
      <c r="U61" s="10">
        <f>S61*$V$33+$W$33</f>
        <v>9.7337240233114244</v>
      </c>
    </row>
    <row r="62" spans="2:21" x14ac:dyDescent="0.2">
      <c r="B62" s="5">
        <v>3</v>
      </c>
      <c r="C62">
        <v>20</v>
      </c>
      <c r="D62" s="11">
        <f t="shared" si="9"/>
        <v>152.86672568240544</v>
      </c>
      <c r="E62" s="11">
        <f t="shared" si="10"/>
        <v>81.349700174542107</v>
      </c>
      <c r="G62" s="12">
        <v>20</v>
      </c>
      <c r="H62" s="13">
        <f t="shared" si="11"/>
        <v>105.44427785998494</v>
      </c>
      <c r="I62" s="13">
        <f t="shared" si="12"/>
        <v>18.990508435851449</v>
      </c>
      <c r="S62" s="7">
        <v>0.56041666666666667</v>
      </c>
      <c r="T62">
        <f t="shared" si="8"/>
        <v>6.25</v>
      </c>
      <c r="U62" s="10">
        <f>S62*$V$33+$W$33</f>
        <v>11.672391048701229</v>
      </c>
    </row>
    <row r="63" spans="2:21" x14ac:dyDescent="0.2">
      <c r="B63" s="5">
        <v>4</v>
      </c>
      <c r="C63">
        <v>30</v>
      </c>
      <c r="D63" s="11">
        <f t="shared" si="9"/>
        <v>154.2102811781738</v>
      </c>
      <c r="E63" s="11">
        <f t="shared" si="10"/>
        <v>55.494767909276554</v>
      </c>
      <c r="G63" s="12">
        <v>30</v>
      </c>
      <c r="H63" s="13">
        <f t="shared" si="11"/>
        <v>119.95961110363749</v>
      </c>
      <c r="I63" s="13">
        <f t="shared" si="12"/>
        <v>16.979839439066733</v>
      </c>
      <c r="S63" s="7">
        <v>0.56111111111111112</v>
      </c>
      <c r="T63">
        <f t="shared" si="8"/>
        <v>6.25</v>
      </c>
      <c r="U63" s="10">
        <f>S63*$V$33+$W$33</f>
        <v>13.611058074091034</v>
      </c>
    </row>
    <row r="64" spans="2:21" x14ac:dyDescent="0.2">
      <c r="B64" s="5">
        <v>5</v>
      </c>
      <c r="C64">
        <v>40</v>
      </c>
      <c r="D64" s="11">
        <f t="shared" si="9"/>
        <v>137.3565035199704</v>
      </c>
      <c r="E64" s="11">
        <f t="shared" si="10"/>
        <v>44.104712117315501</v>
      </c>
      <c r="G64" s="12">
        <v>40</v>
      </c>
      <c r="H64" s="13">
        <f t="shared" si="11"/>
        <v>120.92894461633239</v>
      </c>
      <c r="I64" s="13">
        <f t="shared" si="12"/>
        <v>13.936291922364994</v>
      </c>
      <c r="S64" s="7">
        <v>0.56180555555555556</v>
      </c>
      <c r="T64">
        <f t="shared" si="8"/>
        <v>12.5</v>
      </c>
      <c r="U64" s="10">
        <f>S64*$V$33+$W$33</f>
        <v>15.549725099480838</v>
      </c>
    </row>
    <row r="65" spans="2:21" x14ac:dyDescent="0.2">
      <c r="B65" s="5">
        <v>6</v>
      </c>
      <c r="C65">
        <v>50</v>
      </c>
      <c r="D65" s="11">
        <f t="shared" si="9"/>
        <v>150.55383667394213</v>
      </c>
      <c r="E65" s="11">
        <f t="shared" si="10"/>
        <v>48.932627725389217</v>
      </c>
      <c r="G65" s="12">
        <v>50</v>
      </c>
      <c r="H65" s="13">
        <f t="shared" si="11"/>
        <v>131.97494434728998</v>
      </c>
      <c r="I65" s="13">
        <f t="shared" si="12"/>
        <v>7.793080263768859</v>
      </c>
      <c r="S65" s="7">
        <v>0.56736111111111109</v>
      </c>
      <c r="T65">
        <f>M7-H24</f>
        <v>36.25</v>
      </c>
      <c r="U65" s="10">
        <f>S65*$V$33+$W$33</f>
        <v>31.059061302599048</v>
      </c>
    </row>
    <row r="66" spans="2:21" x14ac:dyDescent="0.2">
      <c r="B66" s="5">
        <v>7</v>
      </c>
      <c r="C66">
        <v>60</v>
      </c>
      <c r="D66" s="11">
        <f t="shared" si="9"/>
        <v>123.70005901573866</v>
      </c>
      <c r="E66" s="11">
        <f t="shared" si="10"/>
        <v>35.936580517659102</v>
      </c>
      <c r="G66" s="12">
        <v>60</v>
      </c>
      <c r="H66" s="13">
        <f t="shared" si="11"/>
        <v>115.44427785998477</v>
      </c>
      <c r="I66" s="13">
        <f t="shared" si="12"/>
        <v>11.267031636601068</v>
      </c>
      <c r="S66" s="7">
        <v>0.56736111111111109</v>
      </c>
      <c r="T66">
        <f t="shared" ref="T66:T76" si="13">M8-H25</f>
        <v>41.25</v>
      </c>
      <c r="U66" s="10">
        <f>S66*$V$33+$W$33</f>
        <v>31.059061302599048</v>
      </c>
    </row>
    <row r="67" spans="2:21" x14ac:dyDescent="0.2">
      <c r="B67" s="5">
        <v>8</v>
      </c>
      <c r="C67">
        <v>70</v>
      </c>
      <c r="D67" s="11">
        <f t="shared" si="9"/>
        <v>123.0538366739421</v>
      </c>
      <c r="E67" s="11">
        <f t="shared" si="10"/>
        <v>32.975004917660854</v>
      </c>
      <c r="G67" s="12">
        <v>70</v>
      </c>
      <c r="H67" s="13">
        <f t="shared" si="11"/>
        <v>114.47494434728992</v>
      </c>
      <c r="I67" s="13">
        <f t="shared" si="12"/>
        <v>9.4982449392182815</v>
      </c>
      <c r="S67" s="7">
        <v>0.56666666666666665</v>
      </c>
      <c r="T67">
        <f t="shared" si="13"/>
        <v>55</v>
      </c>
      <c r="U67" s="10">
        <f>S67*$V$33+$W$33</f>
        <v>29.120394277209243</v>
      </c>
    </row>
    <row r="68" spans="2:21" x14ac:dyDescent="0.2">
      <c r="B68" s="5">
        <v>9</v>
      </c>
      <c r="C68">
        <v>80</v>
      </c>
      <c r="D68" s="11">
        <f t="shared" si="9"/>
        <v>122.54361451150707</v>
      </c>
      <c r="E68" s="11">
        <f t="shared" si="10"/>
        <v>40.552964193717159</v>
      </c>
      <c r="G68" s="12">
        <v>80</v>
      </c>
      <c r="H68" s="13">
        <f t="shared" si="11"/>
        <v>111.20961110363737</v>
      </c>
      <c r="I68" s="13">
        <f t="shared" si="12"/>
        <v>18.41736224192665</v>
      </c>
      <c r="S68" s="7">
        <v>0.56666666666666665</v>
      </c>
      <c r="T68">
        <f t="shared" si="13"/>
        <v>30</v>
      </c>
      <c r="U68" s="10">
        <f>S68*$V$33+$W$33</f>
        <v>29.120394277209243</v>
      </c>
    </row>
    <row r="69" spans="2:21" x14ac:dyDescent="0.2">
      <c r="B69" s="5">
        <v>10</v>
      </c>
      <c r="C69">
        <v>90</v>
      </c>
      <c r="D69" s="11">
        <f t="shared" si="9"/>
        <v>124.53339234907203</v>
      </c>
      <c r="E69" s="11">
        <f t="shared" si="10"/>
        <v>17.066021652623792</v>
      </c>
      <c r="G69" s="12">
        <v>90</v>
      </c>
      <c r="H69" s="13">
        <f t="shared" si="11"/>
        <v>114.19427785998482</v>
      </c>
      <c r="I69" s="13">
        <f t="shared" si="12"/>
        <v>5.2088541046961927</v>
      </c>
      <c r="S69" s="7">
        <v>0.56597222222222221</v>
      </c>
      <c r="T69">
        <f t="shared" si="13"/>
        <v>40</v>
      </c>
      <c r="U69" s="10">
        <f>S69*$V$33+$W$33</f>
        <v>27.181727251819439</v>
      </c>
    </row>
    <row r="70" spans="2:21" x14ac:dyDescent="0.2">
      <c r="B70" s="5">
        <v>11</v>
      </c>
      <c r="C70">
        <v>100</v>
      </c>
      <c r="D70" s="11">
        <f t="shared" si="9"/>
        <v>139.39739216971046</v>
      </c>
      <c r="E70" s="11">
        <f t="shared" si="10"/>
        <v>50.979393401401815</v>
      </c>
      <c r="G70" s="12">
        <v>100</v>
      </c>
      <c r="H70" s="13">
        <f t="shared" si="11"/>
        <v>109.19427785998482</v>
      </c>
      <c r="I70" s="13">
        <f t="shared" si="12"/>
        <v>7.7409138872227361</v>
      </c>
      <c r="S70" s="7">
        <v>0.56597222222222221</v>
      </c>
      <c r="T70">
        <f t="shared" si="13"/>
        <v>37.5</v>
      </c>
      <c r="U70" s="10">
        <f>S70*$V$33+$W$33</f>
        <v>27.181727251819439</v>
      </c>
    </row>
    <row r="71" spans="2:21" x14ac:dyDescent="0.2">
      <c r="B71" s="5">
        <v>12</v>
      </c>
      <c r="C71">
        <v>110</v>
      </c>
      <c r="D71" s="11">
        <f t="shared" si="9"/>
        <v>131.1151696485523</v>
      </c>
      <c r="E71" s="11">
        <f t="shared" si="10"/>
        <v>47.09952986313931</v>
      </c>
      <c r="G71" s="12">
        <v>110</v>
      </c>
      <c r="H71" s="13">
        <f t="shared" si="11"/>
        <v>101.00561083459502</v>
      </c>
      <c r="I71" s="13">
        <f t="shared" si="12"/>
        <v>8.384966071731407</v>
      </c>
      <c r="S71" s="7">
        <v>0.56527777777777777</v>
      </c>
      <c r="T71">
        <f t="shared" si="13"/>
        <v>40</v>
      </c>
      <c r="U71" s="10">
        <f>S71*$V$33+$W$33</f>
        <v>25.243060226429861</v>
      </c>
    </row>
    <row r="72" spans="2:21" x14ac:dyDescent="0.2">
      <c r="S72" s="7">
        <v>0.56527777777777777</v>
      </c>
      <c r="T72">
        <f t="shared" si="13"/>
        <v>30</v>
      </c>
      <c r="U72" s="10">
        <f>S72*$V$33+$W$33</f>
        <v>25.243060226429861</v>
      </c>
    </row>
    <row r="73" spans="2:21" x14ac:dyDescent="0.2">
      <c r="S73" s="7">
        <v>0.56458333333333333</v>
      </c>
      <c r="T73">
        <f t="shared" si="13"/>
        <v>33.75</v>
      </c>
      <c r="U73" s="10">
        <f>S73*$V$33+$W$33</f>
        <v>23.304393201040057</v>
      </c>
    </row>
    <row r="74" spans="2:21" x14ac:dyDescent="0.2">
      <c r="S74" s="7">
        <v>0.56388888888888888</v>
      </c>
      <c r="T74">
        <f t="shared" si="13"/>
        <v>26.25</v>
      </c>
      <c r="U74" s="10">
        <f>S74*$V$33+$W$33</f>
        <v>21.365726175650252</v>
      </c>
    </row>
    <row r="75" spans="2:21" x14ac:dyDescent="0.2">
      <c r="S75" s="7">
        <v>0.56319444444444444</v>
      </c>
      <c r="T75">
        <f t="shared" si="13"/>
        <v>21.25</v>
      </c>
      <c r="U75" s="10">
        <f>S75*$V$33+$W$33</f>
        <v>19.427059150260447</v>
      </c>
    </row>
    <row r="76" spans="2:21" x14ac:dyDescent="0.2">
      <c r="S76" s="7">
        <v>0.56527777777777777</v>
      </c>
      <c r="T76">
        <f t="shared" si="13"/>
        <v>12.5</v>
      </c>
      <c r="U76" s="10">
        <f>S76*$V$33+$W$33</f>
        <v>25.243060226429861</v>
      </c>
    </row>
  </sheetData>
  <mergeCells count="12">
    <mergeCell ref="B2:F2"/>
    <mergeCell ref="B3:F3"/>
    <mergeCell ref="J3:M3"/>
    <mergeCell ref="J2:M2"/>
    <mergeCell ref="L21:O21"/>
    <mergeCell ref="C5:N5"/>
    <mergeCell ref="C6:D6"/>
    <mergeCell ref="E6:F6"/>
    <mergeCell ref="G6:H6"/>
    <mergeCell ref="I6:J6"/>
    <mergeCell ref="K6:L6"/>
    <mergeCell ref="M6:N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Nolan Haggen</dc:creator>
  <cp:lastModifiedBy>Tony Lowry</cp:lastModifiedBy>
  <dcterms:created xsi:type="dcterms:W3CDTF">2026-04-12T23:55:12Z</dcterms:created>
  <dcterms:modified xsi:type="dcterms:W3CDTF">2026-04-14T23:01:08Z</dcterms:modified>
</cp:coreProperties>
</file>